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workbookProtection workbookPassword="F2E4" lockStructure="1"/>
  <bookViews>
    <workbookView xWindow="2310" yWindow="0" windowWidth="19440" windowHeight="8700"/>
  </bookViews>
  <sheets>
    <sheet name="ini" sheetId="61" r:id="rId1"/>
    <sheet name="SB" sheetId="48" state="hidden" r:id="rId2"/>
    <sheet name="Precio" sheetId="56" r:id="rId3"/>
    <sheet name="Producto" sheetId="59" r:id="rId4"/>
    <sheet name="Origen" sheetId="60" r:id="rId5"/>
    <sheet name="Dist" sheetId="58" r:id="rId6"/>
  </sheets>
  <externalReferences>
    <externalReference r:id="rId7"/>
    <externalReference r:id="rId8"/>
    <externalReference r:id="rId9"/>
    <externalReference r:id="rId10"/>
  </externalReferences>
  <definedNames>
    <definedName name="_xlnm._FilterDatabase" localSheetId="1" hidden="1">SB!#REF!</definedName>
    <definedName name="_iva2">[1]SB!$J$104:$J$107</definedName>
    <definedName name="AccountsReceivable_MY">[2]MultiYear!$H$123:$R$123</definedName>
    <definedName name="AcctsReceivable">[2]Balance!$I$59</definedName>
    <definedName name="AllocatedEquityCommon">[2]Valuation!$L$94</definedName>
    <definedName name="AllocatedEquityPreferred">[2]Valuation!$L$92</definedName>
    <definedName name="AmortizeTrademarks">[2]Income!$H$84</definedName>
    <definedName name="analisisbalances" localSheetId="5">#REF!</definedName>
    <definedName name="analisisbalances" localSheetId="4">#REF!</definedName>
    <definedName name="analisisbalances" localSheetId="3">#REF!</definedName>
    <definedName name="analisisbalances">#REF!</definedName>
    <definedName name="Annual_int">[2]Compounding!$F$58</definedName>
    <definedName name="Annuity_Int">[2]Compounding!$F$153</definedName>
    <definedName name="Annuity_Payment">[2]Compounding!$F$151</definedName>
    <definedName name="Annuity_Pds">[2]Compounding!$F$155</definedName>
    <definedName name="Annuity_Type">[2]Compounding!$F$157</definedName>
    <definedName name="AÑOX">[1]SB!$C$93:$C$95</definedName>
    <definedName name="_xlnm.Print_Area" localSheetId="5">Dist!$C$1:$T$82</definedName>
    <definedName name="_xlnm.Print_Area" localSheetId="0">ini!$B$6:$U$26</definedName>
    <definedName name="_xlnm.Print_Area" localSheetId="4">Origen!$A$1:$T$77</definedName>
    <definedName name="_xlnm.Print_Area" localSheetId="2">Precio!$C$2:$M$33</definedName>
    <definedName name="_xlnm.Print_Area" localSheetId="3">Producto!$C$2:$T$56</definedName>
    <definedName name="ARRIBACUATRO">Dist!$A$5:$A$48</definedName>
    <definedName name="arribaDOS">Producto!$A$5:$A$55</definedName>
    <definedName name="ARRIBATRES">Origen!$A$3:$A$52</definedName>
    <definedName name="ARRIBAUNO" localSheetId="5">Dist!#REF!</definedName>
    <definedName name="ARRIBAUNO" localSheetId="4">Origen!#REF!</definedName>
    <definedName name="ARRIBAUNO" localSheetId="3">Producto!#REF!</definedName>
    <definedName name="ARRIBAUNO">Precio!$A$3:$A$66</definedName>
    <definedName name="asigesencial" localSheetId="5">#REF!</definedName>
    <definedName name="asigesencial" localSheetId="4">#REF!</definedName>
    <definedName name="asigesencial" localSheetId="3">#REF!</definedName>
    <definedName name="asigesencial">#REF!</definedName>
    <definedName name="asignación" localSheetId="5">#REF!</definedName>
    <definedName name="asignación" localSheetId="4">#REF!</definedName>
    <definedName name="asignación" localSheetId="3">#REF!</definedName>
    <definedName name="asignación">#REF!</definedName>
    <definedName name="asignado4" localSheetId="5">#REF!</definedName>
    <definedName name="asignado4" localSheetId="4">#REF!</definedName>
    <definedName name="asignado4" localSheetId="3">#REF!</definedName>
    <definedName name="asignado4">#REF!</definedName>
    <definedName name="asignado5" localSheetId="5">#REF!</definedName>
    <definedName name="asignado5" localSheetId="4">#REF!</definedName>
    <definedName name="asignado5" localSheetId="3">#REF!</definedName>
    <definedName name="asignado5">#REF!</definedName>
    <definedName name="asistencial" localSheetId="5">#REF!</definedName>
    <definedName name="asistencial" localSheetId="4">#REF!</definedName>
    <definedName name="asistencial" localSheetId="3">#REF!</definedName>
    <definedName name="asistencial">#REF!</definedName>
    <definedName name="balances" localSheetId="5">#REF!</definedName>
    <definedName name="balances" localSheetId="4">#REF!</definedName>
    <definedName name="balances" localSheetId="3">#REF!</definedName>
    <definedName name="balances">#REF!</definedName>
    <definedName name="Bdalt" localSheetId="5">#REF!</definedName>
    <definedName name="Bdalt" localSheetId="4">#REF!</definedName>
    <definedName name="Bdalt" localSheetId="3">#REF!</definedName>
    <definedName name="Bdalt">#REF!</definedName>
    <definedName name="Block10Net">[2]Breakeven!$N$250</definedName>
    <definedName name="Block1Net">[2]Breakeven!$E$250</definedName>
    <definedName name="Block2Net">[2]Breakeven!$F$250</definedName>
    <definedName name="Block3Net">[2]Breakeven!$G$250</definedName>
    <definedName name="Block4Net">[2]Breakeven!$H$250</definedName>
    <definedName name="Block5Net">[2]Breakeven!$I$250</definedName>
    <definedName name="Block6Net">[2]Breakeven!$J$250</definedName>
    <definedName name="Block7Net">[2]Breakeven!$K$250</definedName>
    <definedName name="Block8Net">[2]Breakeven!$L$250</definedName>
    <definedName name="Block9Net">[2]Breakeven!$M$250</definedName>
    <definedName name="BlockSize">[2]Breakeven!$E$202</definedName>
    <definedName name="BookValueShareCommon">[2]Valuation!$L$98</definedName>
    <definedName name="BookValueSharePreferred">[2]Valuation!$L$97</definedName>
    <definedName name="BreakEvenQuantity" localSheetId="5">#REF!</definedName>
    <definedName name="BreakEvenQuantity" localSheetId="4">#REF!</definedName>
    <definedName name="BreakEvenQuantity" localSheetId="3">#REF!</definedName>
    <definedName name="BreakEvenQuantity">#REF!</definedName>
    <definedName name="budget">[3]SB!$L$60:$L$63</definedName>
    <definedName name="BUSCARMES">[3]SB!$E$85:$E$96</definedName>
    <definedName name="buscarmes2">SB!$E$11:$E$22</definedName>
    <definedName name="BUSCARMESX" localSheetId="4">SB!#REF!</definedName>
    <definedName name="BUSCARMESX" localSheetId="3">SB!#REF!</definedName>
    <definedName name="BUSCARMESX">SB!#REF!</definedName>
    <definedName name="cadames" localSheetId="5">#REF!</definedName>
    <definedName name="cadames" localSheetId="4">#REF!</definedName>
    <definedName name="cadames" localSheetId="3">#REF!</definedName>
    <definedName name="cadames">#REF!</definedName>
    <definedName name="cadatresmeses" localSheetId="5">#REF!</definedName>
    <definedName name="cadatresmeses" localSheetId="4">#REF!</definedName>
    <definedName name="cadatresmeses" localSheetId="3">#REF!</definedName>
    <definedName name="cadatresmeses">#REF!</definedName>
    <definedName name="CAGR_Periods">[2]CAGR!$F$29</definedName>
    <definedName name="calcprix" localSheetId="5">#REF!</definedName>
    <definedName name="calcprix" localSheetId="4">#REF!</definedName>
    <definedName name="calcprix" localSheetId="3">#REF!</definedName>
    <definedName name="calcprix">#REF!</definedName>
    <definedName name="CalculoInfo" localSheetId="5">#REF!</definedName>
    <definedName name="CalculoInfo" localSheetId="4">#REF!</definedName>
    <definedName name="CalculoInfo" localSheetId="3">#REF!</definedName>
    <definedName name="CalculoInfo">#REF!</definedName>
    <definedName name="cantidad" localSheetId="5">#REF!</definedName>
    <definedName name="cantidad" localSheetId="4">#REF!</definedName>
    <definedName name="cantidad" localSheetId="3">#REF!</definedName>
    <definedName name="cantidad">#REF!</definedName>
    <definedName name="Cash">[2]Balance!$I$55</definedName>
    <definedName name="Cdalt" localSheetId="5">#REF!</definedName>
    <definedName name="Cdalt" localSheetId="4">#REF!</definedName>
    <definedName name="Cdalt" localSheetId="3">#REF!</definedName>
    <definedName name="Cdalt">#REF!</definedName>
    <definedName name="CLIENTES">[1]config!$D$31:$D$140</definedName>
    <definedName name="Cmpd_Int">[2]Compounding!$F$28</definedName>
    <definedName name="CmpdPerYr">[2]Compounding!$F$75</definedName>
    <definedName name="cobros" localSheetId="5">#REF!</definedName>
    <definedName name="cobros" localSheetId="4">#REF!</definedName>
    <definedName name="cobros" localSheetId="3">#REF!</definedName>
    <definedName name="cobros">#REF!</definedName>
    <definedName name="codigo">[1]config!$C$31:$C$140</definedName>
    <definedName name="CommonShares">[2]Income!$H$59</definedName>
    <definedName name="CommonShares_1_MY">[2]MultiYear!$H$64</definedName>
    <definedName name="CommonShares_MY">[2]MultiYear!$H$64:$R$64</definedName>
    <definedName name="CompanyName">[2]Income!$H$47</definedName>
    <definedName name="CompanyName_MY">[2]MultiYear!$H$46</definedName>
    <definedName name="complementos" localSheetId="5">#REF!</definedName>
    <definedName name="complementos" localSheetId="4">#REF!</definedName>
    <definedName name="complementos" localSheetId="3">#REF!</definedName>
    <definedName name="complementos">#REF!</definedName>
    <definedName name="ConstantIN">[2]Breakeven!$H$153</definedName>
    <definedName name="ContributedCapital">[2]Balance!$I$128</definedName>
    <definedName name="ContributedCapital_MY">[2]MultiYear!$H$173:$R$173</definedName>
    <definedName name="CostOfGoodsSold">[2]Income!$J$73</definedName>
    <definedName name="CostOfGoodsSold_MY">[2]MultiYear!$H$78:$R$78</definedName>
    <definedName name="Costs">[2]ROI!$F$36</definedName>
    <definedName name="CurrencyMultiplier">[2]Income!$H$51</definedName>
    <definedName name="CurrencyMultiplier_MY">[2]MultiYear!$H$50</definedName>
    <definedName name="CurrencySymbol">[2]Income!$H$49</definedName>
    <definedName name="CurrencySymbol_MY">[2]MultiYear!$H$48</definedName>
    <definedName name="CurrentAssets">[2]Balance!$J$68</definedName>
    <definedName name="CurrentLiabilities">[2]Balance!$J$113</definedName>
    <definedName name="Dalt2a" localSheetId="4">#REF!</definedName>
    <definedName name="Dalt2a" localSheetId="3">#REF!</definedName>
    <definedName name="Dalt2a">#REF!</definedName>
    <definedName name="Dalt2b" localSheetId="4">#REF!</definedName>
    <definedName name="Dalt2b" localSheetId="3">#REF!</definedName>
    <definedName name="Dalt2b">#REF!</definedName>
    <definedName name="Dalt2c" localSheetId="5">#REF!</definedName>
    <definedName name="Dalt2c" localSheetId="4">#REF!</definedName>
    <definedName name="Dalt2c" localSheetId="3">#REF!</definedName>
    <definedName name="Dalt2c">#REF!</definedName>
    <definedName name="Dalt2d" localSheetId="5">#REF!</definedName>
    <definedName name="Dalt2d" localSheetId="4">#REF!</definedName>
    <definedName name="Dalt2d" localSheetId="3">#REF!</definedName>
    <definedName name="Dalt2d">#REF!</definedName>
    <definedName name="daltA" localSheetId="5">#REF!</definedName>
    <definedName name="daltA" localSheetId="4">#REF!</definedName>
    <definedName name="daltA" localSheetId="3">#REF!</definedName>
    <definedName name="daltA">#REF!</definedName>
    <definedName name="DaltInfo" localSheetId="5">#REF!</definedName>
    <definedName name="DaltInfo" localSheetId="4">#REF!</definedName>
    <definedName name="DaltInfo" localSheetId="3">#REF!</definedName>
    <definedName name="DaltInfo">#REF!</definedName>
    <definedName name="DCF_int">[2]NPV!$F$32</definedName>
    <definedName name="DEDUCCIONES" localSheetId="5">#REF!</definedName>
    <definedName name="DEDUCCIONES" localSheetId="4">#REF!</definedName>
    <definedName name="DEDUCCIONES" localSheetId="3">#REF!</definedName>
    <definedName name="DEDUCCIONES">#REF!</definedName>
    <definedName name="deducciones2" localSheetId="5">#REF!</definedName>
    <definedName name="deducciones2" localSheetId="4">#REF!</definedName>
    <definedName name="deducciones2" localSheetId="3">#REF!</definedName>
    <definedName name="deducciones2">#REF!</definedName>
    <definedName name="DeprecComputers">[2]Income!$H$93</definedName>
    <definedName name="DeprecOfficeEquip">[2]Income!$H$92</definedName>
    <definedName name="DeprecStoreEquip">[2]Income!$H$80</definedName>
    <definedName name="DEVENGADO" localSheetId="5">#REF!</definedName>
    <definedName name="DEVENGADO" localSheetId="4">#REF!</definedName>
    <definedName name="DEVENGADO" localSheetId="3">#REF!</definedName>
    <definedName name="DEVENGADO">#REF!</definedName>
    <definedName name="DiscRate_PB">[2]Payback!$M$58</definedName>
    <definedName name="DoubtfulAccounts">[2]Income!$H$91</definedName>
    <definedName name="EarningsPerShare">[2]Income!$J$124</definedName>
    <definedName name="ejemplo" localSheetId="5">#REF!</definedName>
    <definedName name="ejemplo" localSheetId="4">#REF!</definedName>
    <definedName name="ejemplo" localSheetId="3">#REF!</definedName>
    <definedName name="ejemplo">#REF!</definedName>
    <definedName name="EPS_MY">[2]MultiYear!$H$110:$R$110</definedName>
    <definedName name="esencial" localSheetId="5">#REF!</definedName>
    <definedName name="esencial" localSheetId="4">#REF!</definedName>
    <definedName name="esencial" localSheetId="3">#REF!</definedName>
    <definedName name="esencial">#REF!</definedName>
    <definedName name="essentials" localSheetId="5">#REF!</definedName>
    <definedName name="essentials" localSheetId="4">#REF!</definedName>
    <definedName name="essentials" localSheetId="3">#REF!</definedName>
    <definedName name="essentials">#REF!</definedName>
    <definedName name="ExtraOrdinaryAfterTax_MY">[2]MultiYear!$H$102:$R$102</definedName>
    <definedName name="ExtraordinaryItemRevenues">[2]Income!$H$112</definedName>
    <definedName name="ExtraordinaryItems">[2]Income!$J$116</definedName>
    <definedName name="ExtraordinaryItems_MY">[2]MultiYear!$H$102:$R$102</definedName>
    <definedName name="ExtraordinaryRevenues_MY">[2]MultiYear!$H$98:$R$98</definedName>
    <definedName name="ExtraordinaryTax_MY">[2]MultiYear!$H$101:$R$101</definedName>
    <definedName name="EXTRASALARIALES" localSheetId="5">#REF!</definedName>
    <definedName name="EXTRASALARIALES" localSheetId="4">#REF!</definedName>
    <definedName name="EXTRASALARIALES" localSheetId="3">#REF!</definedName>
    <definedName name="EXTRASALARIALES">#REF!</definedName>
    <definedName name="familia" localSheetId="5">[3]SB!#REF!</definedName>
    <definedName name="familia" localSheetId="4">[3]SB!#REF!</definedName>
    <definedName name="familia" localSheetId="3">[3]SB!#REF!</definedName>
    <definedName name="familia">[3]SB!#REF!</definedName>
    <definedName name="fijovariable" localSheetId="5">[3]SB!#REF!</definedName>
    <definedName name="fijovariable" localSheetId="4">[3]SB!#REF!</definedName>
    <definedName name="fijovariable" localSheetId="3">[3]SB!#REF!</definedName>
    <definedName name="fijovariable">[3]SB!#REF!</definedName>
    <definedName name="Final_Value">[2]CAGR!$F$27</definedName>
    <definedName name="Finance_Rate">[2]IRR!$G$83</definedName>
    <definedName name="forma" localSheetId="5">#REF!</definedName>
    <definedName name="forma" localSheetId="4">#REF!</definedName>
    <definedName name="forma" localSheetId="3">#REF!</definedName>
    <definedName name="forma">#REF!</definedName>
    <definedName name="forma2" localSheetId="5">#REF!</definedName>
    <definedName name="forma2" localSheetId="4">#REF!</definedName>
    <definedName name="forma2" localSheetId="3">#REF!</definedName>
    <definedName name="forma2">#REF!</definedName>
    <definedName name="FutureValue">[2]NPV!$F$38</definedName>
    <definedName name="FV_Int">[2]Compounding!$F$198</definedName>
    <definedName name="FV_Periods">[2]Compounding!$F$31</definedName>
    <definedName name="FV_Years">[2]Compounding!$F$202</definedName>
    <definedName name="FY_End">[2]Income!$H$53</definedName>
    <definedName name="FY_End_MY">[2]MultiYear!$H$52</definedName>
    <definedName name="FY_Start">[2]Income!$J$53</definedName>
    <definedName name="FY_Start_MY">[2]MultiYear!$J$52</definedName>
    <definedName name="Gains">[2]ROI!$F$34</definedName>
    <definedName name="GASTO2RES" localSheetId="5">#REF!</definedName>
    <definedName name="GASTO2RES" localSheetId="4">#REF!</definedName>
    <definedName name="GASTO2RES" localSheetId="3">#REF!</definedName>
    <definedName name="GASTO2RES">#REF!</definedName>
    <definedName name="GASTOES" localSheetId="5">#REF!</definedName>
    <definedName name="GASTOES" localSheetId="4">#REF!</definedName>
    <definedName name="GASTOES" localSheetId="3">#REF!</definedName>
    <definedName name="GASTOES">#REF!</definedName>
    <definedName name="GASTOESENCIAL" localSheetId="5">#REF!</definedName>
    <definedName name="GASTOESENCIAL" localSheetId="4">#REF!</definedName>
    <definedName name="GASTOESENCIAL" localSheetId="3">#REF!</definedName>
    <definedName name="GASTOESENCIAL">#REF!</definedName>
    <definedName name="gastos" localSheetId="5">#REF!</definedName>
    <definedName name="gastos" localSheetId="4">#REF!</definedName>
    <definedName name="gastos" localSheetId="3">#REF!</definedName>
    <definedName name="gastos">#REF!</definedName>
    <definedName name="gastos1" localSheetId="5">#REF!</definedName>
    <definedName name="gastos1" localSheetId="4">#REF!</definedName>
    <definedName name="gastos1" localSheetId="3">#REF!</definedName>
    <definedName name="gastos1">#REF!</definedName>
    <definedName name="gastos2" localSheetId="5">#REF!</definedName>
    <definedName name="gastos2" localSheetId="4">#REF!</definedName>
    <definedName name="gastos2" localSheetId="3">#REF!</definedName>
    <definedName name="gastos2">#REF!</definedName>
    <definedName name="gastos5" localSheetId="5">#REF!</definedName>
    <definedName name="gastos5" localSheetId="4">#REF!</definedName>
    <definedName name="gastos5" localSheetId="3">#REF!</definedName>
    <definedName name="gastos5">#REF!</definedName>
    <definedName name="gastosson" localSheetId="5">#REF!</definedName>
    <definedName name="gastosson" localSheetId="4">#REF!</definedName>
    <definedName name="gastosson" localSheetId="3">#REF!</definedName>
    <definedName name="gastosson">#REF!</definedName>
    <definedName name="gastoveh" localSheetId="5">#REF!</definedName>
    <definedName name="gastoveh" localSheetId="4">#REF!</definedName>
    <definedName name="gastoveh" localSheetId="3">#REF!</definedName>
    <definedName name="gastoveh">#REF!</definedName>
    <definedName name="GASTOVEHIC" localSheetId="5">#REF!</definedName>
    <definedName name="GASTOVEHIC" localSheetId="4">#REF!</definedName>
    <definedName name="GASTOVEHIC" localSheetId="3">#REF!</definedName>
    <definedName name="GASTOVEHIC">#REF!</definedName>
    <definedName name="GASTOVIVIENDA" localSheetId="5">#REF!</definedName>
    <definedName name="GASTOVIVIENDA" localSheetId="4">#REF!</definedName>
    <definedName name="GASTOVIVIENDA" localSheetId="3">#REF!</definedName>
    <definedName name="GASTOVIVIENDA">#REF!</definedName>
    <definedName name="gatos5" localSheetId="5">#REF!</definedName>
    <definedName name="gatos5" localSheetId="4">#REF!</definedName>
    <definedName name="gatos5" localSheetId="3">#REF!</definedName>
    <definedName name="gatos5">#REF!</definedName>
    <definedName name="GenAdminExpense">[2]Income!$I$97</definedName>
    <definedName name="General_And_Admin_Expenses_MY">[2]MultiYear!$H$83:$R$83</definedName>
    <definedName name="GRAF">[3]Rb2!$A$71:$A$123</definedName>
    <definedName name="grafrb1">[3]Rb1!$A$68:$A$106</definedName>
    <definedName name="GrossProfit">[2]Income!$J$74</definedName>
    <definedName name="GrossProfit_MY">[2]MultiYear!$H$79:$R$79</definedName>
    <definedName name="Guess_IRR">[2]IRR!$G$50</definedName>
    <definedName name="HighestUnits">[2]Breakeven!$H$161</definedName>
    <definedName name="hipotecaalquiler" localSheetId="5">[3]SB!#REF!</definedName>
    <definedName name="hipotecaalquiler" localSheetId="4">[3]SB!#REF!</definedName>
    <definedName name="hipotecaalquiler" localSheetId="3">[3]SB!#REF!</definedName>
    <definedName name="hipotecaalquiler">[3]SB!#REF!</definedName>
    <definedName name="HOJA1C">[3]a3!$A$1:$A$35</definedName>
    <definedName name="HOJA1E">[3]a4!$A$1:$A$58</definedName>
    <definedName name="HOJA2A">[3]a5!$A$1:$A$61</definedName>
    <definedName name="IMPORTES" localSheetId="5">#REF!</definedName>
    <definedName name="IMPORTES" localSheetId="4">#REF!</definedName>
    <definedName name="IMPORTES" localSheetId="3">#REF!</definedName>
    <definedName name="IMPORTES">#REF!</definedName>
    <definedName name="IncBeforeExtra">[2]Income!$J$109</definedName>
    <definedName name="IncBeforeExtra_MY">[2]MultiYear!$H$95:$R$95</definedName>
    <definedName name="IncBeforeTaxAndExtra">[2]Income!$J$106</definedName>
    <definedName name="IncBeforeTaxAndExtra_MY">[2]MultiYear!$H$92:$R$92</definedName>
    <definedName name="IncrementalBenefits">[2]CashFlow!$E$90:$N$90</definedName>
    <definedName name="IncrementalCosts">[2]CashFlow!$E$91:$N$91</definedName>
    <definedName name="IncTaxOperating_MY">[2]MultiYear!$H$93:$R$93</definedName>
    <definedName name="info1" localSheetId="5">#REF!</definedName>
    <definedName name="info1" localSheetId="4">#REF!</definedName>
    <definedName name="info1" localSheetId="3">#REF!</definedName>
    <definedName name="info1">#REF!</definedName>
    <definedName name="INFO1A">[3]a1!$A$319:$A$361</definedName>
    <definedName name="INFO1B">[3]a2!$A$129:$A$184</definedName>
    <definedName name="INFO1C">[3]a3!$A$202:$A$259</definedName>
    <definedName name="INFO1E">[3]a4!$A$310:$A$358</definedName>
    <definedName name="info2" localSheetId="5">#REF!</definedName>
    <definedName name="info2" localSheetId="4">#REF!</definedName>
    <definedName name="info2" localSheetId="3">#REF!</definedName>
    <definedName name="info2">#REF!</definedName>
    <definedName name="INFO2A">[3]a5!$A$190:$A$211</definedName>
    <definedName name="infob1">[3]b1!$A$133:$A$185</definedName>
    <definedName name="infob2">[3]b2!$A$130:$A$186</definedName>
    <definedName name="infob3">[3]b3!$A$135:$A$185</definedName>
    <definedName name="infoc1">[3]c1!$A$151:$A$198</definedName>
    <definedName name="infoc2">[3]c2!$A$142:$A$194</definedName>
    <definedName name="INFOCUATRO">Dist!$A$112:$A$239</definedName>
    <definedName name="INFODOS">Producto!$A$87:$A$130</definedName>
    <definedName name="INFOGRAL" localSheetId="5">#REF!</definedName>
    <definedName name="INFOGRAL" localSheetId="4">#REF!</definedName>
    <definedName name="INFOGRAL" localSheetId="3">#REF!</definedName>
    <definedName name="INFOGRAL">#REF!</definedName>
    <definedName name="infoinicio" localSheetId="5">#REF!</definedName>
    <definedName name="infoinicio" localSheetId="4">#REF!</definedName>
    <definedName name="infoinicio" localSheetId="3">#REF!</definedName>
    <definedName name="infoinicio">#REF!</definedName>
    <definedName name="INFOTRES">Origen!$A$107:$A$155</definedName>
    <definedName name="infouno" localSheetId="5">Dist!#REF!</definedName>
    <definedName name="infouno" localSheetId="4">Origen!#REF!</definedName>
    <definedName name="infouno" localSheetId="3">Producto!#REF!</definedName>
    <definedName name="infouno">Precio!$A$81:$A$124</definedName>
    <definedName name="ingreso" localSheetId="5">#REF!</definedName>
    <definedName name="ingreso" localSheetId="4">#REF!</definedName>
    <definedName name="ingreso" localSheetId="3">#REF!</definedName>
    <definedName name="ingreso">#REF!</definedName>
    <definedName name="INGRESOS" localSheetId="5">#REF!</definedName>
    <definedName name="INGRESOS" localSheetId="4">#REF!</definedName>
    <definedName name="INGRESOS" localSheetId="3">#REF!</definedName>
    <definedName name="INGRESOS">#REF!</definedName>
    <definedName name="INICIO">[3]CO!$A$1:$A$38</definedName>
    <definedName name="Initial_PV">[2]Compounding!$F$149</definedName>
    <definedName name="InputsBalance_MY">[2]MultiYear!$H$121:$R$126,[2]MultiYear!$H$130:$R$133,[2]MultiYear!$H$137:$R$138,[2]MultiYear!$H$142:$R$142,[2]MultiYear!$H$144:$R$144,[2]MultiYear!$H$151:$R$157,[2]MultiYear!$H$161:$R$162,[2]MultiYear!$H$170:$R$172</definedName>
    <definedName name="InputsIncome_MY">[2]MultiYear!$H$77:$R$78,[2]MultiYear!$H$82:$R$83,[2]MultiYear!$H$89:$R$90,[2]MultiYear!$H$98:$R$99</definedName>
    <definedName name="InputsRetained_MY">[2]MultiYear!$J$185</definedName>
    <definedName name="InputsSCFP_MY">[2]MultiYear!$H$213:$R$213,[2]MultiYear!$H$221:$R$221,[2]MultiYear!$H$226:$R$226,[2]MultiYear!$H$228:$R$228,[2]MultiYear!$H$240:$R$241,[2]MultiYear!$H$243:$R$243,[2]MultiYear!$H$245:$R$245,[2]MultiYear!$H$247:$R$248</definedName>
    <definedName name="IntangibleAssets">[2]Balance!$J$96</definedName>
    <definedName name="interest">[2]NPV!$F$32</definedName>
    <definedName name="InterestExpense">[2]Income!$I$104</definedName>
    <definedName name="InterestExpense_MY">[2]MultiYear!$H$90:$R$90</definedName>
    <definedName name="Inventories">[2]Balance!$I$66</definedName>
    <definedName name="InventoryTurns">[2]Activity!$J$87</definedName>
    <definedName name="InvestmentRevenues">[2]Income!$I$103</definedName>
    <definedName name="InvestmentRevenues_MY">[2]MultiYear!$H$89:$R$89</definedName>
    <definedName name="IRPF" localSheetId="5">#REF!</definedName>
    <definedName name="IRPF" localSheetId="4">#REF!</definedName>
    <definedName name="IRPF" localSheetId="3">#REF!</definedName>
    <definedName name="IRPF">#REF!</definedName>
    <definedName name="IRPF1">[1]SB!$L$104:$L$106</definedName>
    <definedName name="irpf2" localSheetId="5">#REF!</definedName>
    <definedName name="irpf2" localSheetId="4">#REF!</definedName>
    <definedName name="irpf2" localSheetId="3">#REF!</definedName>
    <definedName name="irpf2">#REF!</definedName>
    <definedName name="LISTASINO">SB!$L$8:$L$9</definedName>
    <definedName name="LongTermInvest">[2]Balance!$J$75</definedName>
    <definedName name="LongTermLiabilities">[2]Balance!$J$118</definedName>
    <definedName name="LongTermLiabilities_MY">[2]MultiYear!$H$163:$R$163</definedName>
    <definedName name="LowestSVC" localSheetId="5">[2]Breakeven!#REF!</definedName>
    <definedName name="LowestSVC" localSheetId="4">[2]Breakeven!#REF!</definedName>
    <definedName name="LowestSVC" localSheetId="3">[2]Breakeven!#REF!</definedName>
    <definedName name="LowestSVC">[2]Breakeven!#REF!</definedName>
    <definedName name="LowestSVIN" localSheetId="5">[2]Breakeven!#REF!</definedName>
    <definedName name="LowestSVIN" localSheetId="4">[2]Breakeven!#REF!</definedName>
    <definedName name="LowestSVIN" localSheetId="3">[2]Breakeven!#REF!</definedName>
    <definedName name="LowestSVIN">[2]Breakeven!#REF!</definedName>
    <definedName name="LowestUnits">[2]Breakeven!$H$159</definedName>
    <definedName name="mes">[1]SB!$C$101:$C$112</definedName>
    <definedName name="meses">[3]SB!$B$85:$B$96</definedName>
    <definedName name="meses2">[4]Hoja1!$B$13:$B$24</definedName>
    <definedName name="mesesreal" localSheetId="5">#REF!</definedName>
    <definedName name="mesesreal" localSheetId="4">#REF!</definedName>
    <definedName name="mesesreal" localSheetId="3">#REF!</definedName>
    <definedName name="mesesreal">#REF!</definedName>
    <definedName name="mesesX" localSheetId="5">SB!#REF!</definedName>
    <definedName name="mesesX" localSheetId="4">SB!#REF!</definedName>
    <definedName name="mesesX" localSheetId="3">SB!#REF!</definedName>
    <definedName name="mesesX">SB!#REF!</definedName>
    <definedName name="MESESZ" localSheetId="4">SB!#REF!</definedName>
    <definedName name="MESESZ" localSheetId="3">SB!#REF!</definedName>
    <definedName name="MESESZ">SB!#REF!</definedName>
    <definedName name="month">SB!$B$11:$B$22</definedName>
    <definedName name="Net_Financial_Gain_Loss_MY">[2]MultiYear!$H$91:$R$91</definedName>
    <definedName name="NetExpenseCash" localSheetId="5">[2]Retained!#REF!</definedName>
    <definedName name="NetExpenseCash" localSheetId="4">[2]Retained!#REF!</definedName>
    <definedName name="NetExpenseCash" localSheetId="3">[2]Retained!#REF!</definedName>
    <definedName name="NetExpenseCash">[2]Retained!#REF!</definedName>
    <definedName name="NetExtraordinary_MY">[2]MultiYear!$H$100:$R$100</definedName>
    <definedName name="NetGainExtraordinaryItem">[2]Income!$I$114</definedName>
    <definedName name="NetGainExtraordinaryItem_MY">[2]MultiYear!$H$100:$R$100</definedName>
    <definedName name="NetIncome">[2]Income!$J$118</definedName>
    <definedName name="NetIncome_MY">[2]MultiYear!$H$104:$R$104</definedName>
    <definedName name="NetIncrementalCashFlow">[2]CashFlow!$E$92:$N$92</definedName>
    <definedName name="NetSalesRevenue">[2]Income!$J$71</definedName>
    <definedName name="NetSalesRevenue_MY">[2]MultiYear!$H$77:$R$77</definedName>
    <definedName name="nosalarial" localSheetId="5">#REF!</definedName>
    <definedName name="nosalarial" localSheetId="4">#REF!</definedName>
    <definedName name="nosalarial" localSheetId="3">#REF!</definedName>
    <definedName name="nosalarial">#REF!</definedName>
    <definedName name="nota" localSheetId="5">#REF!</definedName>
    <definedName name="nota" localSheetId="4">#REF!</definedName>
    <definedName name="nota" localSheetId="3">#REF!</definedName>
    <definedName name="nota">#REF!</definedName>
    <definedName name="NotesReceivable">[2]Balance!$I$60</definedName>
    <definedName name="NPV_Int">[2]NPV!$J$68</definedName>
    <definedName name="NumberOfEmployees">[2]Activity!$H$42</definedName>
    <definedName name="NumberOfEmployees_MY">[2]MultiYear!$H$68:$R$68</definedName>
    <definedName name="NUMES">[3]SB!$D$85:$D$96</definedName>
    <definedName name="numes2">SB!$D$11:$D$22</definedName>
    <definedName name="NUMESX" localSheetId="4">SB!#REF!</definedName>
    <definedName name="NUMESX" localSheetId="3">SB!#REF!</definedName>
    <definedName name="NUMESX">SB!#REF!</definedName>
    <definedName name="numpaga" localSheetId="5">#REF!</definedName>
    <definedName name="numpaga" localSheetId="4">#REF!</definedName>
    <definedName name="numpaga" localSheetId="3">#REF!</definedName>
    <definedName name="numpaga">#REF!</definedName>
    <definedName name="numpagas" localSheetId="5">#REF!</definedName>
    <definedName name="numpagas" localSheetId="4">#REF!</definedName>
    <definedName name="numpagas" localSheetId="3">#REF!</definedName>
    <definedName name="numpagas">#REF!</definedName>
    <definedName name="ocio" localSheetId="5">#REF!</definedName>
    <definedName name="ocio" localSheetId="4">#REF!</definedName>
    <definedName name="ocio" localSheetId="3">#REF!</definedName>
    <definedName name="ocio">#REF!</definedName>
    <definedName name="ocioso" localSheetId="5">#REF!</definedName>
    <definedName name="ocioso" localSheetId="4">#REF!</definedName>
    <definedName name="ocioso" localSheetId="3">#REF!</definedName>
    <definedName name="ocioso">#REF!</definedName>
    <definedName name="OpExpense">[2]Income!$J$98</definedName>
    <definedName name="OpExpense_MY">[2]MultiYear!$H$84:$R$84</definedName>
    <definedName name="OpIncAfterTax">[2]Income!$J$109</definedName>
    <definedName name="OpIncBeforeTax">[2]Income!$J$100</definedName>
    <definedName name="OpIncBeforeTax_MY">[2]MultiYear!$H$86:$R$86</definedName>
    <definedName name="OpIncome">[2]Income!$J$100</definedName>
    <definedName name="OpIncomeTax">[2]Income!$J$107</definedName>
    <definedName name="OtherAssets">[2]Balance!$J$98</definedName>
    <definedName name="OTRO" localSheetId="5">#REF!</definedName>
    <definedName name="OTRO" localSheetId="4">#REF!</definedName>
    <definedName name="OTRO" localSheetId="3">#REF!</definedName>
    <definedName name="OTRO">#REF!</definedName>
    <definedName name="otrosgst" localSheetId="5">#REF!</definedName>
    <definedName name="otrosgst" localSheetId="4">#REF!</definedName>
    <definedName name="otrosgst" localSheetId="3">#REF!</definedName>
    <definedName name="otrosgst">#REF!</definedName>
    <definedName name="paga1" localSheetId="5">#REF!</definedName>
    <definedName name="paga1" localSheetId="4">#REF!</definedName>
    <definedName name="paga1" localSheetId="3">#REF!</definedName>
    <definedName name="paga1">#REF!</definedName>
    <definedName name="paga2" localSheetId="5">#REF!</definedName>
    <definedName name="paga2" localSheetId="4">#REF!</definedName>
    <definedName name="paga2" localSheetId="3">#REF!</definedName>
    <definedName name="paga2">#REF!</definedName>
    <definedName name="paga3" localSheetId="5">#REF!</definedName>
    <definedName name="paga3" localSheetId="4">#REF!</definedName>
    <definedName name="paga3" localSheetId="3">#REF!</definedName>
    <definedName name="paga3">#REF!</definedName>
    <definedName name="paga4" localSheetId="5">#REF!</definedName>
    <definedName name="paga4" localSheetId="4">#REF!</definedName>
    <definedName name="paga4" localSheetId="3">#REF!</definedName>
    <definedName name="paga4">#REF!</definedName>
    <definedName name="PAGAS" localSheetId="5">#REF!</definedName>
    <definedName name="PAGAS" localSheetId="4">#REF!</definedName>
    <definedName name="PAGAS" localSheetId="3">#REF!</definedName>
    <definedName name="PAGAS">#REF!</definedName>
    <definedName name="PAGAS1" localSheetId="5">#REF!</definedName>
    <definedName name="PAGAS1" localSheetId="4">#REF!</definedName>
    <definedName name="PAGAS1" localSheetId="3">#REF!</definedName>
    <definedName name="PAGAS1">#REF!</definedName>
    <definedName name="PAGASEXTRA" localSheetId="5">#REF!</definedName>
    <definedName name="PAGASEXTRA" localSheetId="4">#REF!</definedName>
    <definedName name="PAGASEXTRA" localSheetId="3">#REF!</definedName>
    <definedName name="PAGASEXTRA">#REF!</definedName>
    <definedName name="pagoadministracion">[3]SB!$L$91:$L$92</definedName>
    <definedName name="pasivo" localSheetId="5">#REF!</definedName>
    <definedName name="pasivo" localSheetId="4">#REF!</definedName>
    <definedName name="pasivo" localSheetId="3">#REF!</definedName>
    <definedName name="pasivo">#REF!</definedName>
    <definedName name="pasivo2" localSheetId="5">#REF!</definedName>
    <definedName name="pasivo2" localSheetId="4">#REF!</definedName>
    <definedName name="pasivo2" localSheetId="3">#REF!</definedName>
    <definedName name="pasivo2">#REF!</definedName>
    <definedName name="PdsPerYr">[2]NPV!$F$105</definedName>
    <definedName name="PdsPerYr_FV">[2]Compounding!$F$200</definedName>
    <definedName name="percepcion" localSheetId="5">#REF!</definedName>
    <definedName name="percepcion" localSheetId="4">#REF!</definedName>
    <definedName name="percepcion" localSheetId="3">#REF!</definedName>
    <definedName name="percepcion">#REF!</definedName>
    <definedName name="PeriodsGrowth">[2]Growth!$I$24</definedName>
    <definedName name="personal" localSheetId="5">#REF!</definedName>
    <definedName name="personal" localSheetId="4">#REF!</definedName>
    <definedName name="personal" localSheetId="3">#REF!</definedName>
    <definedName name="personal">#REF!</definedName>
    <definedName name="pneto" localSheetId="5">#REF!</definedName>
    <definedName name="pneto" localSheetId="4">#REF!</definedName>
    <definedName name="pneto" localSheetId="3">#REF!</definedName>
    <definedName name="pneto">#REF!</definedName>
    <definedName name="pneto2" localSheetId="5">#REF!</definedName>
    <definedName name="pneto2" localSheetId="4">#REF!</definedName>
    <definedName name="pneto2" localSheetId="3">#REF!</definedName>
    <definedName name="pneto2">#REF!</definedName>
    <definedName name="polpot">[3]SB!$L$61:$L$63</definedName>
    <definedName name="polpot2">[3]SB!$E$62:$E$63</definedName>
    <definedName name="PPEquip">[2]Balance!$J$87</definedName>
    <definedName name="PPEquip_MY">[2]MultiYear!$H$139:$R$139</definedName>
    <definedName name="PreferredCumDividend">[2]Valuation!$K$90</definedName>
    <definedName name="PreferredLiquidation">[2]Valuation!$K$87</definedName>
    <definedName name="PreferredShares">[2]Income!$H$61</definedName>
    <definedName name="PreferredShares_1_MY">[2]MultiYear!$H$66</definedName>
    <definedName name="PreferredShares_MY">[2]MultiYear!$H$66:$R$66</definedName>
    <definedName name="Prepaid">[2]Balance!$I$67</definedName>
    <definedName name="PresentValue">[2]Compounding!$F$34</definedName>
    <definedName name="presupuesto" localSheetId="5">#REF!</definedName>
    <definedName name="presupuesto" localSheetId="4">#REF!</definedName>
    <definedName name="presupuesto" localSheetId="3">#REF!</definedName>
    <definedName name="presupuesto">#REF!</definedName>
    <definedName name="PREVITESSE" localSheetId="5">#REF!</definedName>
    <definedName name="PREVITESSE" localSheetId="4">#REF!</definedName>
    <definedName name="PREVITESSE" localSheetId="3">#REF!</definedName>
    <definedName name="PREVITESSE">#REF!</definedName>
    <definedName name="previvent" localSheetId="5">#REF!</definedName>
    <definedName name="previvent" localSheetId="4">#REF!</definedName>
    <definedName name="previvent" localSheetId="3">#REF!</definedName>
    <definedName name="previvent">#REF!</definedName>
    <definedName name="PROMO4">Dist!$A$129:$A$173</definedName>
    <definedName name="promouno" localSheetId="5">Dist!#REF!</definedName>
    <definedName name="promouno" localSheetId="4">Origen!#REF!</definedName>
    <definedName name="promouno" localSheetId="3">Producto!#REF!</definedName>
    <definedName name="promouno">Precio!$A$108:$A$157</definedName>
    <definedName name="ProposalInflows">[2]CashFlow!$E$47:$N$47</definedName>
    <definedName name="ProposalOutflows">[2]CashFlow!$E$48:$N$48</definedName>
    <definedName name="prorrateo2" localSheetId="5">#REF!</definedName>
    <definedName name="prorrateo2" localSheetId="4">#REF!</definedName>
    <definedName name="prorrateo2" localSheetId="3">#REF!</definedName>
    <definedName name="prorrateo2">#REF!</definedName>
    <definedName name="puesto" localSheetId="5">#REF!</definedName>
    <definedName name="puesto" localSheetId="4">#REF!</definedName>
    <definedName name="puesto" localSheetId="3">#REF!</definedName>
    <definedName name="puesto">#REF!</definedName>
    <definedName name="PV_Periods">[2]NPV!$F$35</definedName>
    <definedName name="quienes1" localSheetId="5">#REF!</definedName>
    <definedName name="quienes1" localSheetId="4">#REF!</definedName>
    <definedName name="quienes1" localSheetId="3">#REF!</definedName>
    <definedName name="quienes1">#REF!</definedName>
    <definedName name="rangoimporte" localSheetId="5">#REF!</definedName>
    <definedName name="rangoimporte" localSheetId="4">#REF!</definedName>
    <definedName name="rangoimporte" localSheetId="3">#REF!</definedName>
    <definedName name="rangoimporte">#REF!</definedName>
    <definedName name="rangomes" localSheetId="5">#REF!</definedName>
    <definedName name="rangomes" localSheetId="4">#REF!</definedName>
    <definedName name="rangomes" localSheetId="3">#REF!</definedName>
    <definedName name="rangomes">#REF!</definedName>
    <definedName name="rangonom" localSheetId="5">#REF!</definedName>
    <definedName name="rangonom" localSheetId="4">#REF!</definedName>
    <definedName name="rangonom" localSheetId="3">#REF!</definedName>
    <definedName name="rangonom">#REF!</definedName>
    <definedName name="re">[1]SB!$J$110:$J$112</definedName>
    <definedName name="RECOMENDADODOS">Producto!$A$105:$A$144</definedName>
    <definedName name="RECOMENDADOSTRES">Origen!$A$132:$A$172</definedName>
    <definedName name="Reinvest_Rate">[2]IRR!$G$85</definedName>
    <definedName name="RES1RES1">[3]Ra1!$A$324:$A$393</definedName>
    <definedName name="resb2">[3]b2!$A$61:$A$106</definedName>
    <definedName name="residencia" localSheetId="5">#REF!</definedName>
    <definedName name="residencia" localSheetId="4">#REF!</definedName>
    <definedName name="residencia" localSheetId="3">#REF!</definedName>
    <definedName name="residencia">#REF!</definedName>
    <definedName name="RESUMEN1">[3]Ra1!$A$1:$A$47</definedName>
    <definedName name="RESUMEN1A">[3]a1!$A$115:$A$162</definedName>
    <definedName name="RESUMEN1C">[3]a3!$A$67:$A$123</definedName>
    <definedName name="RetainedEarnings">[2]Balance!$I$130</definedName>
    <definedName name="RetainedEarnings_Bal_MY">[2]MultiYear!$H$175:$R$175</definedName>
    <definedName name="RetainedEarnings_MY">[2]MultiYear!$H$175:$R$175</definedName>
    <definedName name="RetainedEarningsBalance">[2]Retained!$I$45</definedName>
    <definedName name="RetainedEarningsBalance_MY">[2]MultiYear!$H$197:$R$197</definedName>
    <definedName name="RetainedEarningsFirstBalance_MY">[2]MultiYear!$J$185</definedName>
    <definedName name="RetainedEarningsStartYear_MY">[2]MultiYear!$J$184</definedName>
    <definedName name="rig" localSheetId="5">#REF!</definedName>
    <definedName name="rig" localSheetId="4">#REF!</definedName>
    <definedName name="rig" localSheetId="3">#REF!</definedName>
    <definedName name="rig">#REF!</definedName>
    <definedName name="salariales" localSheetId="5">#REF!</definedName>
    <definedName name="salariales" localSheetId="4">#REF!</definedName>
    <definedName name="salariales" localSheetId="3">#REF!</definedName>
    <definedName name="salariales">#REF!</definedName>
    <definedName name="salariales2" localSheetId="5">#REF!</definedName>
    <definedName name="salariales2" localSheetId="4">#REF!</definedName>
    <definedName name="salariales2" localSheetId="3">#REF!</definedName>
    <definedName name="salariales2">#REF!</definedName>
    <definedName name="salario" localSheetId="5">#REF!</definedName>
    <definedName name="salario" localSheetId="4">#REF!</definedName>
    <definedName name="salario" localSheetId="3">#REF!</definedName>
    <definedName name="salario">#REF!</definedName>
    <definedName name="salariobase" localSheetId="5">#REF!</definedName>
    <definedName name="salariobase" localSheetId="4">#REF!</definedName>
    <definedName name="salariobase" localSheetId="3">#REF!</definedName>
    <definedName name="salariobase">#REF!</definedName>
    <definedName name="SALARIOS" localSheetId="5">#REF!</definedName>
    <definedName name="SALARIOS" localSheetId="4">#REF!</definedName>
    <definedName name="SALARIOS" localSheetId="3">#REF!</definedName>
    <definedName name="SALARIOS">#REF!</definedName>
    <definedName name="SalesPerDay">[2]Activity!$J$175</definedName>
    <definedName name="SCFP_CommonDividends">[2]FinCashFlow!$J$78</definedName>
    <definedName name="SCFP_CommonDividends_MY">[2]MultiYear!$H$241:$R$241</definedName>
    <definedName name="SCFP_InflowFromAssetSale" localSheetId="5">[2]Retained!#REF!</definedName>
    <definedName name="SCFP_InflowFromAssetSale" localSheetId="4">[2]Retained!#REF!</definedName>
    <definedName name="SCFP_InflowFromAssetSale" localSheetId="3">[2]Retained!#REF!</definedName>
    <definedName name="SCFP_InflowFromAssetSale">[2]Retained!#REF!</definedName>
    <definedName name="SCFP_InflowFromFinancing" localSheetId="5">[2]Retained!#REF!</definedName>
    <definedName name="SCFP_InflowFromFinancing" localSheetId="4">[2]Retained!#REF!</definedName>
    <definedName name="SCFP_InflowFromFinancing" localSheetId="3">[2]Retained!#REF!</definedName>
    <definedName name="SCFP_InflowFromFinancing">[2]Retained!#REF!</definedName>
    <definedName name="SCFP_InflowFromOpsAndInvest" localSheetId="5">[2]Retained!#REF!</definedName>
    <definedName name="SCFP_InflowFromOpsAndInvest" localSheetId="4">[2]Retained!#REF!</definedName>
    <definedName name="SCFP_InflowFromOpsAndInvest" localSheetId="3">[2]Retained!#REF!</definedName>
    <definedName name="SCFP_InflowFromOpsAndInvest">[2]Retained!#REF!</definedName>
    <definedName name="SCFP_NetExpenseCash" localSheetId="5">[2]Retained!#REF!</definedName>
    <definedName name="SCFP_NetExpenseCash" localSheetId="4">[2]Retained!#REF!</definedName>
    <definedName name="SCFP_NetExpenseCash" localSheetId="3">[2]Retained!#REF!</definedName>
    <definedName name="SCFP_NetExpenseCash">[2]Retained!#REF!</definedName>
    <definedName name="SCFP_NetInflowFromExtraordinary" localSheetId="5">[2]Retained!#REF!</definedName>
    <definedName name="SCFP_NetInflowFromExtraordinary" localSheetId="4">[2]Retained!#REF!</definedName>
    <definedName name="SCFP_NetInflowFromExtraordinary" localSheetId="3">[2]Retained!#REF!</definedName>
    <definedName name="SCFP_NetInflowFromExtraordinary">[2]Retained!#REF!</definedName>
    <definedName name="SCFP_NonCashExpenses" localSheetId="5">[2]Retained!#REF!</definedName>
    <definedName name="SCFP_NonCashExpenses" localSheetId="4">[2]Retained!#REF!</definedName>
    <definedName name="SCFP_NonCashExpenses" localSheetId="3">[2]Retained!#REF!</definedName>
    <definedName name="SCFP_NonCashExpenses">[2]Retained!#REF!</definedName>
    <definedName name="SCFP_OpExpenses" localSheetId="5">[2]Retained!#REF!</definedName>
    <definedName name="SCFP_OpExpenses" localSheetId="4">[2]Retained!#REF!</definedName>
    <definedName name="SCFP_OpExpenses" localSheetId="3">[2]Retained!#REF!</definedName>
    <definedName name="SCFP_OpExpenses">[2]Retained!#REF!</definedName>
    <definedName name="SCFP_PreferredDividends">[2]FinCashFlow!$J$77</definedName>
    <definedName name="SCFP_PreferredDividends_MY">[2]MultiYear!$H$240:$R$240</definedName>
    <definedName name="SCFP_SalesAndInvestmentRevenues">[2]Retained!$J$41</definedName>
    <definedName name="SCFP_TotalCashFlow">[2]FinCashFlow!$K$89</definedName>
    <definedName name="SCFP_TotalCashInflows">[2]FinCashFlow!$K$72</definedName>
    <definedName name="SCFP_TotalCashOutflows">[2]FinCashFlow!$K$87</definedName>
    <definedName name="segunda" localSheetId="5">#REF!</definedName>
    <definedName name="segunda" localSheetId="4">#REF!</definedName>
    <definedName name="segunda" localSheetId="3">#REF!</definedName>
    <definedName name="segunda">#REF!</definedName>
    <definedName name="SellingExpense">[2]Income!$I$86</definedName>
    <definedName name="SellingExpenses_MY">[2]MultiYear!$H$82:$R$82</definedName>
    <definedName name="SemiVariableCostArray">[2]Breakeven!$H$150:$L$151</definedName>
    <definedName name="SemiVariableInflowArray">[2]Breakeven!$H$156:$L$157</definedName>
    <definedName name="SharePrice">[2]Valuation!$H$46</definedName>
    <definedName name="ShortTermInvestments">[2]Balance!$I$56</definedName>
    <definedName name="SINO" localSheetId="5">#REF!</definedName>
    <definedName name="SINO" localSheetId="4">#REF!</definedName>
    <definedName name="SINO" localSheetId="3">#REF!</definedName>
    <definedName name="SINO">#REF!</definedName>
    <definedName name="SISI" localSheetId="5">#REF!</definedName>
    <definedName name="SISI" localSheetId="4">#REF!</definedName>
    <definedName name="SISI" localSheetId="3">#REF!</definedName>
    <definedName name="SISI">#REF!</definedName>
    <definedName name="situation" localSheetId="5">#REF!</definedName>
    <definedName name="situation" localSheetId="4">#REF!</definedName>
    <definedName name="situation" localSheetId="3">#REF!</definedName>
    <definedName name="situation">#REF!</definedName>
    <definedName name="SOPORTADO" localSheetId="5">#REF!</definedName>
    <definedName name="SOPORTADO" localSheetId="4">#REF!</definedName>
    <definedName name="SOPORTADO" localSheetId="3">#REF!</definedName>
    <definedName name="SOPORTADO">#REF!</definedName>
    <definedName name="Start_Value">[2]CAGR!$F$25</definedName>
    <definedName name="StartingPV">[2]Compounding!$F$56</definedName>
    <definedName name="superior" localSheetId="5">#REF!</definedName>
    <definedName name="superior" localSheetId="4">#REF!</definedName>
    <definedName name="superior" localSheetId="3">#REF!</definedName>
    <definedName name="superior">#REF!</definedName>
    <definedName name="SVCChangePCT" localSheetId="5">[2]Breakeven!#REF!</definedName>
    <definedName name="SVCChangePCT" localSheetId="4">[2]Breakeven!#REF!</definedName>
    <definedName name="SVCChangePCT" localSheetId="3">[2]Breakeven!#REF!</definedName>
    <definedName name="SVCChangePCT">[2]Breakeven!#REF!</definedName>
    <definedName name="SVCChangeUnits" localSheetId="5">[2]Breakeven!#REF!</definedName>
    <definedName name="SVCChangeUnits" localSheetId="4">[2]Breakeven!#REF!</definedName>
    <definedName name="SVCChangeUnits" localSheetId="3">[2]Breakeven!#REF!</definedName>
    <definedName name="SVCChangeUnits">[2]Breakeven!#REF!</definedName>
    <definedName name="SVINChangePCT" localSheetId="5">[2]Breakeven!#REF!</definedName>
    <definedName name="SVINChangePCT" localSheetId="4">[2]Breakeven!#REF!</definedName>
    <definedName name="SVINChangePCT" localSheetId="3">[2]Breakeven!#REF!</definedName>
    <definedName name="SVINChangePCT">[2]Breakeven!#REF!</definedName>
    <definedName name="SVINChangeUnits" localSheetId="5">[2]Breakeven!#REF!</definedName>
    <definedName name="SVINChangeUnits" localSheetId="4">[2]Breakeven!#REF!</definedName>
    <definedName name="SVINChangeUnits" localSheetId="3">[2]Breakeven!#REF!</definedName>
    <definedName name="SVINChangeUnits">[2]Breakeven!#REF!</definedName>
    <definedName name="TaxExtraOrdinaryItem">[2]Income!$I$115</definedName>
    <definedName name="TaxExtraOrdinaryItem_MY">[2]MultiYear!$H$101</definedName>
    <definedName name="TaxOnExtraordinaryItem1">[2]Income!$I$116</definedName>
    <definedName name="TaxRateExtra">[2]Income!$H$57</definedName>
    <definedName name="TaxRateExtra_1_MY">[2]MultiYear!$H$62</definedName>
    <definedName name="TaxRateExtra_MY">[2]MultiYear!$H$62:$R$62</definedName>
    <definedName name="TaxRateOperating">[2]Income!$H$55</definedName>
    <definedName name="TaxRateOperating_1_MY">[2]MultiYear!$H$60</definedName>
    <definedName name="TaxRateOperating_MY">[2]MultiYear!$H$60:$R$60</definedName>
    <definedName name="tipogasto4" localSheetId="5">#REF!</definedName>
    <definedName name="tipogasto4" localSheetId="4">#REF!</definedName>
    <definedName name="tipogasto4" localSheetId="3">#REF!</definedName>
    <definedName name="tipogasto4">#REF!</definedName>
    <definedName name="tipogasto5" localSheetId="5">#REF!</definedName>
    <definedName name="tipogasto5" localSheetId="4">#REF!</definedName>
    <definedName name="tipogasto5" localSheetId="3">#REF!</definedName>
    <definedName name="tipogasto5">#REF!</definedName>
    <definedName name="TIPOIRPF">[3]SB!$J$83:$J$86</definedName>
    <definedName name="tipoirpf2">[3]SB!$N$83:$N$86</definedName>
    <definedName name="tipoiva">[3]SB!$L$84:$L$87</definedName>
    <definedName name="Total_semivariable_costs">[2]Breakeven!$E$226</definedName>
    <definedName name="TotalAssets">[2]Balance!$J$100</definedName>
    <definedName name="TotalAssets_MY">[2]MultiYear!$H$146:$R$146</definedName>
    <definedName name="TotalCosts" localSheetId="5">#REF!</definedName>
    <definedName name="TotalCosts" localSheetId="4">#REF!</definedName>
    <definedName name="TotalCosts" localSheetId="3">#REF!</definedName>
    <definedName name="TotalCosts">#REF!</definedName>
    <definedName name="TotalCostsSVC">[2]Breakeven!$E$231:$N$231</definedName>
    <definedName name="TotalCurrentAssets_MY">[2]MultiYear!$H$127:$R$127</definedName>
    <definedName name="TotalCurrentLiabilities_MY">[2]MultiYear!$H$158:$R$158</definedName>
    <definedName name="TotalEquity">[2]Balance!$J$132</definedName>
    <definedName name="TotalEquity_MY">[2]MultiYear!$H$177:$R$177</definedName>
    <definedName name="TotalFC">[2]Breakeven!$H$145</definedName>
    <definedName name="TotalFixedCost" localSheetId="5">#REF!</definedName>
    <definedName name="TotalFixedCost" localSheetId="4">#REF!</definedName>
    <definedName name="TotalFixedCost" localSheetId="3">#REF!</definedName>
    <definedName name="TotalFixedCost">#REF!</definedName>
    <definedName name="totalgastos" localSheetId="5">#REF!</definedName>
    <definedName name="totalgastos" localSheetId="4">#REF!</definedName>
    <definedName name="totalgastos" localSheetId="3">#REF!</definedName>
    <definedName name="totalgastos">#REF!</definedName>
    <definedName name="TotalInConst">[2]Breakeven!$E$235:$N$235</definedName>
    <definedName name="TotalInflow" localSheetId="5">#REF!</definedName>
    <definedName name="TotalInflow" localSheetId="4">#REF!</definedName>
    <definedName name="TotalInflow" localSheetId="3">#REF!</definedName>
    <definedName name="TotalInflow">#REF!</definedName>
    <definedName name="TotalInflowsSVC">[2]Breakeven!$E$245:$N$245</definedName>
    <definedName name="TotalInventories_MY">[2]MultiYear!$H$125:$R$125</definedName>
    <definedName name="TotalLiabAndEquity">[2]Balance!$J$134</definedName>
    <definedName name="TotalLiabilities">[2]Balance!$J$120</definedName>
    <definedName name="TotalLiabilities_MY">[2]MultiYear!$H$165:$R$165</definedName>
    <definedName name="TotalSVC">[2]Breakeven!$E$226:$N$226</definedName>
    <definedName name="TotalSVIN">[2]Breakeven!$E$240:$N$240</definedName>
    <definedName name="TotalVariableCost" localSheetId="5">#REF!</definedName>
    <definedName name="TotalVariableCost" localSheetId="4">#REF!</definedName>
    <definedName name="TotalVariableCost" localSheetId="3">#REF!</definedName>
    <definedName name="TotalVariableCost">#REF!</definedName>
    <definedName name="TotalVC">[2]Breakeven!$E$221:$N$221</definedName>
    <definedName name="UnitInflow" localSheetId="5">#REF!</definedName>
    <definedName name="UnitInflow" localSheetId="4">#REF!</definedName>
    <definedName name="UnitInflow" localSheetId="3">#REF!</definedName>
    <definedName name="UnitInflow">#REF!</definedName>
    <definedName name="Units" localSheetId="5">#REF!</definedName>
    <definedName name="Units" localSheetId="4">#REF!</definedName>
    <definedName name="Units" localSheetId="3">#REF!</definedName>
    <definedName name="Units">#REF!</definedName>
    <definedName name="Units1">[2]Breakeven!$E$212</definedName>
    <definedName name="Units10">[2]Breakeven!$N$212</definedName>
    <definedName name="Units2">[2]Breakeven!$F$212</definedName>
    <definedName name="Units3">[2]Breakeven!$G$212</definedName>
    <definedName name="Units4">[2]Breakeven!$H$212</definedName>
    <definedName name="Units5">[2]Breakeven!$I$212</definedName>
    <definedName name="Units6">[2]Breakeven!$J$212</definedName>
    <definedName name="Units7">[2]Breakeven!$K$212</definedName>
    <definedName name="Units8">[2]Breakeven!$L$212</definedName>
    <definedName name="Units9">[2]Breakeven!$M$212</definedName>
    <definedName name="UnitsSVC">[2]Breakeven!$E$212:$N$212</definedName>
    <definedName name="UnitVariableCost" localSheetId="5">#REF!</definedName>
    <definedName name="UnitVariableCost" localSheetId="4">#REF!</definedName>
    <definedName name="UnitVariableCost" localSheetId="3">#REF!</definedName>
    <definedName name="UnitVariableCost">#REF!</definedName>
    <definedName name="UnitVC">[2]Breakeven!$H$147</definedName>
    <definedName name="UNOSGAST" localSheetId="5">#REF!</definedName>
    <definedName name="UNOSGAST" localSheetId="4">#REF!</definedName>
    <definedName name="UNOSGAST" localSheetId="3">#REF!</definedName>
    <definedName name="UNOSGAST">#REF!</definedName>
    <definedName name="vehicles" localSheetId="5">#REF!</definedName>
    <definedName name="vehicles" localSheetId="4">#REF!</definedName>
    <definedName name="vehicles" localSheetId="3">#REF!</definedName>
    <definedName name="vehicles">#REF!</definedName>
    <definedName name="vehiculos" localSheetId="5">[3]SB!#REF!</definedName>
    <definedName name="vehiculos" localSheetId="4">[3]SB!#REF!</definedName>
    <definedName name="vehiculos" localSheetId="3">[3]SB!#REF!</definedName>
    <definedName name="vehiculos">[3]SB!#REF!</definedName>
    <definedName name="veicles" localSheetId="5">#REF!</definedName>
    <definedName name="veicles" localSheetId="4">#REF!</definedName>
    <definedName name="veicles" localSheetId="3">#REF!</definedName>
    <definedName name="veicles">#REF!</definedName>
    <definedName name="veikulos" localSheetId="5">#REF!</definedName>
    <definedName name="veikulos" localSheetId="4">#REF!</definedName>
    <definedName name="veikulos" localSheetId="3">#REF!</definedName>
    <definedName name="veikulos">#REF!</definedName>
    <definedName name="vivienda" localSheetId="5">#REF!</definedName>
    <definedName name="vivienda" localSheetId="4">#REF!</definedName>
    <definedName name="vivienda" localSheetId="3">#REF!</definedName>
    <definedName name="vivienda">#REF!</definedName>
    <definedName name="Yr10CumCF">[2]Payback!$N$32</definedName>
    <definedName name="Yr10CumDiscCF">[2]Payback!$N$67</definedName>
    <definedName name="Yr10DiscCF">[2]Payback!$N$66</definedName>
    <definedName name="Yr10NetCF">[2]Payback!$N$28</definedName>
    <definedName name="Yr1CumCF">[2]Payback!$E$32</definedName>
    <definedName name="Yr1CumDiscCF">[2]Payback!$E$67</definedName>
    <definedName name="Yr1DiscCF">[2]Payback!$E$66</definedName>
    <definedName name="Yr1NetCF">[2]Payback!$E$28</definedName>
    <definedName name="Yr2CumCF">[2]Payback!$F$32</definedName>
    <definedName name="Yr2CumDiscCF">[2]Payback!$F$67</definedName>
    <definedName name="Yr2DiscCF">[2]Payback!$F$66</definedName>
    <definedName name="Yr2NetCF">[2]Payback!$F$28</definedName>
    <definedName name="Yr3CumCF">[2]Payback!$G$32</definedName>
    <definedName name="Yr3CumDiscCF">[2]Payback!$G$67</definedName>
    <definedName name="Yr3DiscCF">[2]Payback!$G$66</definedName>
    <definedName name="Yr3NetCF">[2]Payback!$G$28</definedName>
    <definedName name="Yr4CumCF">[2]Payback!$H$32</definedName>
    <definedName name="Yr4CumDiscCF">[2]Payback!$H$67</definedName>
    <definedName name="Yr4DiscCF">[2]Payback!$H$66</definedName>
    <definedName name="Yr4NetCF">[2]Payback!$H$28</definedName>
    <definedName name="Yr5CumCF">[2]Payback!$I$32</definedName>
    <definedName name="Yr5CumDiscCF">[2]Payback!$I$67</definedName>
    <definedName name="Yr5DiscCF">[2]Payback!$I$66</definedName>
    <definedName name="Yr5NetCF">[2]Payback!$I$28</definedName>
    <definedName name="Yr5Outflow" localSheetId="5">[2]ROI!#REF!</definedName>
    <definedName name="Yr5Outflow" localSheetId="4">[2]ROI!#REF!</definedName>
    <definedName name="Yr5Outflow" localSheetId="3">[2]ROI!#REF!</definedName>
    <definedName name="Yr5Outflow">[2]ROI!#REF!</definedName>
    <definedName name="Yr6CumCF">[2]Payback!$J$32</definedName>
    <definedName name="Yr6CumDiscCF">[2]Payback!$J$67</definedName>
    <definedName name="Yr6DiscCF">[2]Payback!$J$66</definedName>
    <definedName name="Yr6NetCF">[2]Payback!$J$28</definedName>
    <definedName name="Yr7CumCF">[2]Payback!$K$32</definedName>
    <definedName name="Yr7CumDiscCF">[2]Payback!$K$67</definedName>
    <definedName name="Yr7DiscCF">[2]Payback!$K$66</definedName>
    <definedName name="Yr7NetCF">[2]Payback!$K$28</definedName>
    <definedName name="Yr8CumCF">[2]Payback!$L$32</definedName>
    <definedName name="Yr8CumDiscCF">[2]Payback!$L$67</definedName>
    <definedName name="Yr8DiscCF">[2]Payback!$L$66</definedName>
    <definedName name="Yr8NetCF">[2]Payback!$L$28</definedName>
    <definedName name="Yr9CumCF">[2]Payback!$M$32</definedName>
    <definedName name="Yr9CumDiscCF">[2]Payback!$M$67</definedName>
    <definedName name="Yr9DiscCF">[2]Payback!$M$66</definedName>
    <definedName name="Yr9NetCF">[2]Payback!$M$28</definedName>
  </definedNames>
  <calcPr calcId="145621"/>
</workbook>
</file>

<file path=xl/calcChain.xml><?xml version="1.0" encoding="utf-8"?>
<calcChain xmlns="http://schemas.openxmlformats.org/spreadsheetml/2006/main">
  <c r="H6" i="60" l="1"/>
  <c r="H16" i="60" s="1"/>
  <c r="H26" i="60" s="1"/>
  <c r="H36" i="60" s="1"/>
  <c r="D47" i="48" l="1"/>
  <c r="C47" i="48"/>
  <c r="B45" i="48"/>
  <c r="C45" i="48"/>
  <c r="E47" i="48" l="1"/>
  <c r="H26" i="59"/>
  <c r="S21" i="60"/>
  <c r="S31" i="60" s="1"/>
  <c r="S41" i="60" s="1"/>
  <c r="R21" i="60"/>
  <c r="R31" i="60" s="1"/>
  <c r="R41" i="60" s="1"/>
  <c r="Q21" i="60"/>
  <c r="Q31" i="60" s="1"/>
  <c r="Q41" i="60" s="1"/>
  <c r="P21" i="60"/>
  <c r="P31" i="60" s="1"/>
  <c r="P41" i="60" s="1"/>
  <c r="O21" i="60"/>
  <c r="O31" i="60" s="1"/>
  <c r="O41" i="60" s="1"/>
  <c r="N21" i="60"/>
  <c r="N31" i="60" s="1"/>
  <c r="N41" i="60" s="1"/>
  <c r="M21" i="60"/>
  <c r="M31" i="60" s="1"/>
  <c r="M41" i="60" s="1"/>
  <c r="L21" i="60"/>
  <c r="L31" i="60" s="1"/>
  <c r="L41" i="60" s="1"/>
  <c r="K21" i="60"/>
  <c r="K31" i="60" s="1"/>
  <c r="K41" i="60" s="1"/>
  <c r="J21" i="60"/>
  <c r="J31" i="60" s="1"/>
  <c r="J41" i="60" s="1"/>
  <c r="I21" i="60"/>
  <c r="I31" i="60" s="1"/>
  <c r="I41" i="60" s="1"/>
  <c r="S20" i="60"/>
  <c r="S30" i="60" s="1"/>
  <c r="S40" i="60" s="1"/>
  <c r="R20" i="60"/>
  <c r="R30" i="60" s="1"/>
  <c r="R40" i="60" s="1"/>
  <c r="Q20" i="60"/>
  <c r="Q30" i="60" s="1"/>
  <c r="Q40" i="60" s="1"/>
  <c r="P20" i="60"/>
  <c r="P30" i="60" s="1"/>
  <c r="P40" i="60" s="1"/>
  <c r="O20" i="60"/>
  <c r="O30" i="60" s="1"/>
  <c r="O40" i="60" s="1"/>
  <c r="N20" i="60"/>
  <c r="N30" i="60" s="1"/>
  <c r="N40" i="60" s="1"/>
  <c r="M20" i="60"/>
  <c r="M30" i="60" s="1"/>
  <c r="M40" i="60" s="1"/>
  <c r="L20" i="60"/>
  <c r="L30" i="60" s="1"/>
  <c r="L40" i="60" s="1"/>
  <c r="K20" i="60"/>
  <c r="K30" i="60" s="1"/>
  <c r="K40" i="60" s="1"/>
  <c r="J20" i="60"/>
  <c r="J30" i="60" s="1"/>
  <c r="J40" i="60" s="1"/>
  <c r="I20" i="60"/>
  <c r="I30" i="60" s="1"/>
  <c r="I40" i="60" s="1"/>
  <c r="S19" i="60"/>
  <c r="S29" i="60" s="1"/>
  <c r="S39" i="60" s="1"/>
  <c r="R19" i="60"/>
  <c r="R29" i="60" s="1"/>
  <c r="R39" i="60" s="1"/>
  <c r="Q19" i="60"/>
  <c r="Q29" i="60" s="1"/>
  <c r="Q39" i="60" s="1"/>
  <c r="P19" i="60"/>
  <c r="P29" i="60" s="1"/>
  <c r="P39" i="60" s="1"/>
  <c r="O19" i="60"/>
  <c r="O29" i="60" s="1"/>
  <c r="O39" i="60" s="1"/>
  <c r="N19" i="60"/>
  <c r="N29" i="60" s="1"/>
  <c r="N39" i="60" s="1"/>
  <c r="M19" i="60"/>
  <c r="M29" i="60" s="1"/>
  <c r="M39" i="60" s="1"/>
  <c r="L19" i="60"/>
  <c r="L29" i="60" s="1"/>
  <c r="L39" i="60" s="1"/>
  <c r="K19" i="60"/>
  <c r="K29" i="60" s="1"/>
  <c r="K39" i="60" s="1"/>
  <c r="J19" i="60"/>
  <c r="J29" i="60" s="1"/>
  <c r="J39" i="60" s="1"/>
  <c r="I19" i="60"/>
  <c r="I29" i="60" s="1"/>
  <c r="I39" i="60" s="1"/>
  <c r="S18" i="60"/>
  <c r="S28" i="60" s="1"/>
  <c r="S38" i="60" s="1"/>
  <c r="R18" i="60"/>
  <c r="R28" i="60" s="1"/>
  <c r="R38" i="60" s="1"/>
  <c r="Q18" i="60"/>
  <c r="Q28" i="60" s="1"/>
  <c r="Q38" i="60" s="1"/>
  <c r="P18" i="60"/>
  <c r="P28" i="60" s="1"/>
  <c r="P38" i="60" s="1"/>
  <c r="O18" i="60"/>
  <c r="O28" i="60" s="1"/>
  <c r="O38" i="60" s="1"/>
  <c r="N18" i="60"/>
  <c r="N28" i="60" s="1"/>
  <c r="N38" i="60" s="1"/>
  <c r="M18" i="60"/>
  <c r="M28" i="60" s="1"/>
  <c r="M38" i="60" s="1"/>
  <c r="L18" i="60"/>
  <c r="L28" i="60" s="1"/>
  <c r="L38" i="60" s="1"/>
  <c r="K18" i="60"/>
  <c r="K28" i="60" s="1"/>
  <c r="K38" i="60" s="1"/>
  <c r="J18" i="60"/>
  <c r="J28" i="60" s="1"/>
  <c r="J38" i="60" s="1"/>
  <c r="I18" i="60"/>
  <c r="I28" i="60" s="1"/>
  <c r="I38" i="60" s="1"/>
  <c r="S17" i="60"/>
  <c r="S27" i="60" s="1"/>
  <c r="R17" i="60"/>
  <c r="R27" i="60" s="1"/>
  <c r="Q17" i="60"/>
  <c r="Q27" i="60" s="1"/>
  <c r="P17" i="60"/>
  <c r="P27" i="60" s="1"/>
  <c r="O17" i="60"/>
  <c r="O27" i="60" s="1"/>
  <c r="N17" i="60"/>
  <c r="N27" i="60" s="1"/>
  <c r="M17" i="60"/>
  <c r="M27" i="60" s="1"/>
  <c r="L17" i="60"/>
  <c r="L27" i="60" s="1"/>
  <c r="K17" i="60"/>
  <c r="K27" i="60" s="1"/>
  <c r="J17" i="60"/>
  <c r="J27" i="60" s="1"/>
  <c r="I17" i="60"/>
  <c r="I27" i="60" s="1"/>
  <c r="H21" i="60"/>
  <c r="H20" i="60"/>
  <c r="H19" i="60"/>
  <c r="H18" i="60"/>
  <c r="H17" i="60"/>
  <c r="G11" i="60"/>
  <c r="G10" i="60"/>
  <c r="G9" i="60"/>
  <c r="G8" i="60"/>
  <c r="G7" i="60"/>
  <c r="D17" i="60"/>
  <c r="D27" i="60" s="1"/>
  <c r="D37" i="60" s="1"/>
  <c r="A51" i="48" s="1"/>
  <c r="D18" i="60"/>
  <c r="D28" i="60" s="1"/>
  <c r="D38" i="60" s="1"/>
  <c r="A52" i="48" s="1"/>
  <c r="D19" i="60"/>
  <c r="D29" i="60" s="1"/>
  <c r="D39" i="60" s="1"/>
  <c r="A53" i="48" s="1"/>
  <c r="D20" i="60"/>
  <c r="D30" i="60" s="1"/>
  <c r="D40" i="60" s="1"/>
  <c r="A54" i="48" s="1"/>
  <c r="D21" i="60"/>
  <c r="D31" i="60" s="1"/>
  <c r="D41" i="60" s="1"/>
  <c r="A55" i="48" s="1"/>
  <c r="G16" i="60"/>
  <c r="G26" i="60" s="1"/>
  <c r="G36" i="60" s="1"/>
  <c r="G46" i="60" s="1"/>
  <c r="H46" i="60"/>
  <c r="L22" i="60" l="1"/>
  <c r="G21" i="60"/>
  <c r="G17" i="60"/>
  <c r="H22" i="60"/>
  <c r="P22" i="60"/>
  <c r="J22" i="60"/>
  <c r="R22" i="60"/>
  <c r="N22" i="60"/>
  <c r="G19" i="60"/>
  <c r="F47" i="48"/>
  <c r="I22" i="60"/>
  <c r="K22" i="60"/>
  <c r="M22" i="60"/>
  <c r="O22" i="60"/>
  <c r="Q22" i="60"/>
  <c r="S22" i="60"/>
  <c r="G18" i="60"/>
  <c r="G20" i="60"/>
  <c r="I32" i="60"/>
  <c r="I37" i="60"/>
  <c r="I42" i="60" s="1"/>
  <c r="K32" i="60"/>
  <c r="K37" i="60"/>
  <c r="K42" i="60" s="1"/>
  <c r="M32" i="60"/>
  <c r="M37" i="60"/>
  <c r="M42" i="60" s="1"/>
  <c r="O32" i="60"/>
  <c r="O37" i="60"/>
  <c r="O42" i="60" s="1"/>
  <c r="Q32" i="60"/>
  <c r="Q37" i="60"/>
  <c r="Q42" i="60" s="1"/>
  <c r="S32" i="60"/>
  <c r="S37" i="60"/>
  <c r="S42" i="60" s="1"/>
  <c r="J32" i="60"/>
  <c r="J37" i="60"/>
  <c r="J42" i="60" s="1"/>
  <c r="L32" i="60"/>
  <c r="L37" i="60"/>
  <c r="L42" i="60" s="1"/>
  <c r="N32" i="60"/>
  <c r="N37" i="60"/>
  <c r="N42" i="60" s="1"/>
  <c r="P32" i="60"/>
  <c r="P37" i="60"/>
  <c r="P42" i="60" s="1"/>
  <c r="R32" i="60"/>
  <c r="R37" i="60"/>
  <c r="R42" i="60" s="1"/>
  <c r="H28" i="60"/>
  <c r="H30" i="60"/>
  <c r="H27" i="60"/>
  <c r="H29" i="60"/>
  <c r="H31" i="60"/>
  <c r="R56" i="60" l="1"/>
  <c r="R54" i="60"/>
  <c r="R52" i="60"/>
  <c r="R50" i="60"/>
  <c r="R48" i="60"/>
  <c r="R55" i="60"/>
  <c r="R53" i="60"/>
  <c r="R51" i="60"/>
  <c r="R49" i="60"/>
  <c r="R47" i="60"/>
  <c r="N56" i="60"/>
  <c r="N54" i="60"/>
  <c r="N52" i="60"/>
  <c r="N50" i="60"/>
  <c r="N48" i="60"/>
  <c r="N55" i="60"/>
  <c r="N53" i="60"/>
  <c r="N51" i="60"/>
  <c r="N49" i="60"/>
  <c r="N47" i="60"/>
  <c r="L56" i="60"/>
  <c r="L54" i="60"/>
  <c r="L52" i="60"/>
  <c r="L50" i="60"/>
  <c r="L48" i="60"/>
  <c r="L55" i="60"/>
  <c r="L53" i="60"/>
  <c r="L51" i="60"/>
  <c r="L49" i="60"/>
  <c r="L47" i="60"/>
  <c r="S55" i="60"/>
  <c r="S53" i="60"/>
  <c r="S51" i="60"/>
  <c r="S49" i="60"/>
  <c r="S47" i="60"/>
  <c r="S54" i="60"/>
  <c r="S52" i="60"/>
  <c r="S50" i="60"/>
  <c r="S48" i="60"/>
  <c r="S56" i="60"/>
  <c r="Q55" i="60"/>
  <c r="Q53" i="60"/>
  <c r="Q51" i="60"/>
  <c r="Q49" i="60"/>
  <c r="Q47" i="60"/>
  <c r="Q56" i="60"/>
  <c r="Q54" i="60"/>
  <c r="Q52" i="60"/>
  <c r="Q50" i="60"/>
  <c r="Q48" i="60"/>
  <c r="O55" i="60"/>
  <c r="O53" i="60"/>
  <c r="O51" i="60"/>
  <c r="O49" i="60"/>
  <c r="O47" i="60"/>
  <c r="O56" i="60"/>
  <c r="O54" i="60"/>
  <c r="O52" i="60"/>
  <c r="O50" i="60"/>
  <c r="O48" i="60"/>
  <c r="M55" i="60"/>
  <c r="M53" i="60"/>
  <c r="M51" i="60"/>
  <c r="M49" i="60"/>
  <c r="M47" i="60"/>
  <c r="M56" i="60"/>
  <c r="M54" i="60"/>
  <c r="M52" i="60"/>
  <c r="M50" i="60"/>
  <c r="M48" i="60"/>
  <c r="K55" i="60"/>
  <c r="K53" i="60"/>
  <c r="K51" i="60"/>
  <c r="K49" i="60"/>
  <c r="K47" i="60"/>
  <c r="K56" i="60"/>
  <c r="K54" i="60"/>
  <c r="K52" i="60"/>
  <c r="K50" i="60"/>
  <c r="K48" i="60"/>
  <c r="I55" i="60"/>
  <c r="I53" i="60"/>
  <c r="I51" i="60"/>
  <c r="I49" i="60"/>
  <c r="I47" i="60"/>
  <c r="I56" i="60"/>
  <c r="I54" i="60"/>
  <c r="I52" i="60"/>
  <c r="I50" i="60"/>
  <c r="I48" i="60"/>
  <c r="P56" i="60"/>
  <c r="P54" i="60"/>
  <c r="P52" i="60"/>
  <c r="P50" i="60"/>
  <c r="P48" i="60"/>
  <c r="P55" i="60"/>
  <c r="P53" i="60"/>
  <c r="P51" i="60"/>
  <c r="P49" i="60"/>
  <c r="P47" i="60"/>
  <c r="J56" i="60"/>
  <c r="J54" i="60"/>
  <c r="J52" i="60"/>
  <c r="J50" i="60"/>
  <c r="J48" i="60"/>
  <c r="J55" i="60"/>
  <c r="J53" i="60"/>
  <c r="J51" i="60"/>
  <c r="J49" i="60"/>
  <c r="J47" i="60"/>
  <c r="G47" i="48"/>
  <c r="H41" i="60"/>
  <c r="G41" i="60" s="1"/>
  <c r="B55" i="48" s="1"/>
  <c r="G31" i="60"/>
  <c r="H32" i="60"/>
  <c r="H37" i="60"/>
  <c r="G27" i="60"/>
  <c r="G28" i="60"/>
  <c r="H38" i="60"/>
  <c r="G38" i="60" s="1"/>
  <c r="B52" i="48" s="1"/>
  <c r="H39" i="60"/>
  <c r="G39" i="60" s="1"/>
  <c r="B53" i="48" s="1"/>
  <c r="G29" i="60"/>
  <c r="G30" i="60"/>
  <c r="H40" i="60"/>
  <c r="G40" i="60" s="1"/>
  <c r="B54" i="48" s="1"/>
  <c r="H47" i="48" l="1"/>
  <c r="H42" i="60"/>
  <c r="G32" i="60"/>
  <c r="G37" i="60"/>
  <c r="G42" i="60" l="1"/>
  <c r="B51" i="48"/>
  <c r="H56" i="60"/>
  <c r="H54" i="60"/>
  <c r="H52" i="60"/>
  <c r="H50" i="60"/>
  <c r="H48" i="60"/>
  <c r="H55" i="60"/>
  <c r="H53" i="60"/>
  <c r="H51" i="60"/>
  <c r="H49" i="60"/>
  <c r="H47" i="60"/>
  <c r="I47" i="48"/>
  <c r="E57" i="60"/>
  <c r="E58" i="60" s="1"/>
  <c r="G20" i="59"/>
  <c r="S18" i="59"/>
  <c r="R18" i="59"/>
  <c r="Q18" i="59"/>
  <c r="P18" i="59"/>
  <c r="O18" i="59"/>
  <c r="N18" i="59"/>
  <c r="M18" i="59"/>
  <c r="L18" i="59"/>
  <c r="K18" i="59"/>
  <c r="J18" i="59"/>
  <c r="I18" i="59"/>
  <c r="H18" i="59"/>
  <c r="G16" i="59"/>
  <c r="G18" i="59" s="1"/>
  <c r="S14" i="59"/>
  <c r="R14" i="59"/>
  <c r="Q14" i="59"/>
  <c r="P14" i="59"/>
  <c r="O14" i="59"/>
  <c r="N14" i="59"/>
  <c r="M14" i="59"/>
  <c r="L14" i="59"/>
  <c r="K14" i="59"/>
  <c r="J14" i="59"/>
  <c r="I14" i="59"/>
  <c r="H14" i="59"/>
  <c r="G12" i="59"/>
  <c r="G14" i="59" s="1"/>
  <c r="O10" i="59"/>
  <c r="N10" i="59"/>
  <c r="M10" i="59"/>
  <c r="L10" i="59"/>
  <c r="K10" i="59"/>
  <c r="J10" i="59"/>
  <c r="I10" i="59"/>
  <c r="H10" i="59"/>
  <c r="E37" i="59"/>
  <c r="G26" i="59"/>
  <c r="D24" i="58"/>
  <c r="D39" i="58" s="1"/>
  <c r="D53" i="58" s="1"/>
  <c r="D25" i="58"/>
  <c r="D40" i="58" s="1"/>
  <c r="D54" i="58" s="1"/>
  <c r="D26" i="58"/>
  <c r="D41" i="58" s="1"/>
  <c r="D55" i="58" s="1"/>
  <c r="D27" i="58"/>
  <c r="D42" i="58" s="1"/>
  <c r="D56" i="58" s="1"/>
  <c r="D28" i="58"/>
  <c r="D43" i="58" s="1"/>
  <c r="D57" i="58" s="1"/>
  <c r="D29" i="58"/>
  <c r="D44" i="58" s="1"/>
  <c r="D58" i="58" s="1"/>
  <c r="D30" i="58"/>
  <c r="D45" i="58" s="1"/>
  <c r="D59" i="58" s="1"/>
  <c r="D31" i="58"/>
  <c r="D46" i="58" s="1"/>
  <c r="D60" i="58" s="1"/>
  <c r="D32" i="58"/>
  <c r="D47" i="58" s="1"/>
  <c r="D61" i="58" s="1"/>
  <c r="D33" i="58"/>
  <c r="D48" i="58" s="1"/>
  <c r="D62" i="58" s="1"/>
  <c r="S48" i="58"/>
  <c r="R48" i="58"/>
  <c r="Q48" i="58"/>
  <c r="P48" i="58"/>
  <c r="O48" i="58"/>
  <c r="N48" i="58"/>
  <c r="M48" i="58"/>
  <c r="L48" i="58"/>
  <c r="K48" i="58"/>
  <c r="J48" i="58"/>
  <c r="I48" i="58"/>
  <c r="H48" i="58"/>
  <c r="S47" i="58"/>
  <c r="R47" i="58"/>
  <c r="Q47" i="58"/>
  <c r="P47" i="58"/>
  <c r="O47" i="58"/>
  <c r="N47" i="58"/>
  <c r="M47" i="58"/>
  <c r="L47" i="58"/>
  <c r="K47" i="58"/>
  <c r="J47" i="58"/>
  <c r="I47" i="58"/>
  <c r="H47" i="58"/>
  <c r="S46" i="58"/>
  <c r="R46" i="58"/>
  <c r="Q46" i="58"/>
  <c r="P46" i="58"/>
  <c r="O46" i="58"/>
  <c r="N46" i="58"/>
  <c r="M46" i="58"/>
  <c r="L46" i="58"/>
  <c r="K46" i="58"/>
  <c r="J46" i="58"/>
  <c r="I46" i="58"/>
  <c r="H46" i="58"/>
  <c r="S45" i="58"/>
  <c r="R45" i="58"/>
  <c r="Q45" i="58"/>
  <c r="P45" i="58"/>
  <c r="O45" i="58"/>
  <c r="N45" i="58"/>
  <c r="M45" i="58"/>
  <c r="L45" i="58"/>
  <c r="K45" i="58"/>
  <c r="J45" i="58"/>
  <c r="I45" i="58"/>
  <c r="H45" i="58"/>
  <c r="S44" i="58"/>
  <c r="R44" i="58"/>
  <c r="Q44" i="58"/>
  <c r="P44" i="58"/>
  <c r="O44" i="58"/>
  <c r="N44" i="58"/>
  <c r="M44" i="58"/>
  <c r="L44" i="58"/>
  <c r="K44" i="58"/>
  <c r="J44" i="58"/>
  <c r="I44" i="58"/>
  <c r="H44" i="58"/>
  <c r="S43" i="58"/>
  <c r="R43" i="58"/>
  <c r="Q43" i="58"/>
  <c r="P43" i="58"/>
  <c r="O43" i="58"/>
  <c r="N43" i="58"/>
  <c r="M43" i="58"/>
  <c r="L43" i="58"/>
  <c r="K43" i="58"/>
  <c r="J43" i="58"/>
  <c r="I43" i="58"/>
  <c r="H43" i="58"/>
  <c r="S42" i="58"/>
  <c r="R42" i="58"/>
  <c r="Q42" i="58"/>
  <c r="P42" i="58"/>
  <c r="O42" i="58"/>
  <c r="N42" i="58"/>
  <c r="M42" i="58"/>
  <c r="L42" i="58"/>
  <c r="K42" i="58"/>
  <c r="J42" i="58"/>
  <c r="I42" i="58"/>
  <c r="H42" i="58"/>
  <c r="S41" i="58"/>
  <c r="R41" i="58"/>
  <c r="Q41" i="58"/>
  <c r="P41" i="58"/>
  <c r="O41" i="58"/>
  <c r="N41" i="58"/>
  <c r="M41" i="58"/>
  <c r="L41" i="58"/>
  <c r="K41" i="58"/>
  <c r="J41" i="58"/>
  <c r="I41" i="58"/>
  <c r="H41" i="58"/>
  <c r="S40" i="58"/>
  <c r="R40" i="58"/>
  <c r="Q40" i="58"/>
  <c r="P40" i="58"/>
  <c r="O40" i="58"/>
  <c r="N40" i="58"/>
  <c r="M40" i="58"/>
  <c r="L40" i="58"/>
  <c r="K40" i="58"/>
  <c r="J40" i="58"/>
  <c r="I40" i="58"/>
  <c r="H40" i="58"/>
  <c r="S39" i="58"/>
  <c r="S49" i="58" s="1"/>
  <c r="R39" i="58"/>
  <c r="Q39" i="58"/>
  <c r="Q49" i="58" s="1"/>
  <c r="P39" i="58"/>
  <c r="O39" i="58"/>
  <c r="O49" i="58" s="1"/>
  <c r="N39" i="58"/>
  <c r="M39" i="58"/>
  <c r="M49" i="58" s="1"/>
  <c r="L39" i="58"/>
  <c r="K39" i="58"/>
  <c r="K49" i="58" s="1"/>
  <c r="J39" i="58"/>
  <c r="I39" i="58"/>
  <c r="I49" i="58" s="1"/>
  <c r="H39" i="58"/>
  <c r="E49" i="58"/>
  <c r="E50" i="58" s="1"/>
  <c r="G36" i="58"/>
  <c r="G47" i="58" s="1"/>
  <c r="S33" i="58"/>
  <c r="R33" i="58"/>
  <c r="Q33" i="58"/>
  <c r="P33" i="58"/>
  <c r="O33" i="58"/>
  <c r="N33" i="58"/>
  <c r="M33" i="58"/>
  <c r="L33" i="58"/>
  <c r="K33" i="58"/>
  <c r="J33" i="58"/>
  <c r="I33" i="58"/>
  <c r="H33" i="58"/>
  <c r="S32" i="58"/>
  <c r="R32" i="58"/>
  <c r="Q32" i="58"/>
  <c r="P32" i="58"/>
  <c r="O32" i="58"/>
  <c r="N32" i="58"/>
  <c r="M32" i="58"/>
  <c r="L32" i="58"/>
  <c r="K32" i="58"/>
  <c r="J32" i="58"/>
  <c r="I32" i="58"/>
  <c r="H32" i="58"/>
  <c r="S31" i="58"/>
  <c r="R31" i="58"/>
  <c r="Q31" i="58"/>
  <c r="P31" i="58"/>
  <c r="O31" i="58"/>
  <c r="N31" i="58"/>
  <c r="M31" i="58"/>
  <c r="L31" i="58"/>
  <c r="K31" i="58"/>
  <c r="J31" i="58"/>
  <c r="I31" i="58"/>
  <c r="H31" i="58"/>
  <c r="S30" i="58"/>
  <c r="R30" i="58"/>
  <c r="Q30" i="58"/>
  <c r="P30" i="58"/>
  <c r="O30" i="58"/>
  <c r="N30" i="58"/>
  <c r="M30" i="58"/>
  <c r="L30" i="58"/>
  <c r="K30" i="58"/>
  <c r="J30" i="58"/>
  <c r="I30" i="58"/>
  <c r="H30" i="58"/>
  <c r="S29" i="58"/>
  <c r="R29" i="58"/>
  <c r="Q29" i="58"/>
  <c r="P29" i="58"/>
  <c r="O29" i="58"/>
  <c r="N29" i="58"/>
  <c r="M29" i="58"/>
  <c r="L29" i="58"/>
  <c r="K29" i="58"/>
  <c r="J29" i="58"/>
  <c r="I29" i="58"/>
  <c r="H29" i="58"/>
  <c r="S28" i="58"/>
  <c r="R28" i="58"/>
  <c r="Q28" i="58"/>
  <c r="P28" i="58"/>
  <c r="O28" i="58"/>
  <c r="N28" i="58"/>
  <c r="M28" i="58"/>
  <c r="L28" i="58"/>
  <c r="K28" i="58"/>
  <c r="J28" i="58"/>
  <c r="I28" i="58"/>
  <c r="H28" i="58"/>
  <c r="S27" i="58"/>
  <c r="R27" i="58"/>
  <c r="Q27" i="58"/>
  <c r="P27" i="58"/>
  <c r="O27" i="58"/>
  <c r="N27" i="58"/>
  <c r="M27" i="58"/>
  <c r="L27" i="58"/>
  <c r="K27" i="58"/>
  <c r="J27" i="58"/>
  <c r="I27" i="58"/>
  <c r="H27" i="58"/>
  <c r="S26" i="58"/>
  <c r="R26" i="58"/>
  <c r="Q26" i="58"/>
  <c r="P26" i="58"/>
  <c r="O26" i="58"/>
  <c r="N26" i="58"/>
  <c r="M26" i="58"/>
  <c r="L26" i="58"/>
  <c r="K26" i="58"/>
  <c r="J26" i="58"/>
  <c r="I26" i="58"/>
  <c r="H26" i="58"/>
  <c r="S25" i="58"/>
  <c r="R25" i="58"/>
  <c r="Q25" i="58"/>
  <c r="P25" i="58"/>
  <c r="O25" i="58"/>
  <c r="N25" i="58"/>
  <c r="M25" i="58"/>
  <c r="L25" i="58"/>
  <c r="K25" i="58"/>
  <c r="J25" i="58"/>
  <c r="I25" i="58"/>
  <c r="H25" i="58"/>
  <c r="S24" i="58"/>
  <c r="R24" i="58"/>
  <c r="Q24" i="58"/>
  <c r="Q34" i="58" s="1"/>
  <c r="P24" i="58"/>
  <c r="O24" i="58"/>
  <c r="N24" i="58"/>
  <c r="M24" i="58"/>
  <c r="M34" i="58" s="1"/>
  <c r="L24" i="58"/>
  <c r="K24" i="58"/>
  <c r="J24" i="58"/>
  <c r="I24" i="58"/>
  <c r="I34" i="58" s="1"/>
  <c r="H24" i="58"/>
  <c r="E34" i="58"/>
  <c r="E35" i="58" s="1"/>
  <c r="G21" i="58"/>
  <c r="G33" i="58" s="1"/>
  <c r="S18" i="58"/>
  <c r="R18" i="58"/>
  <c r="Q18" i="58"/>
  <c r="Q62" i="58" s="1"/>
  <c r="P18" i="58"/>
  <c r="P62" i="58" s="1"/>
  <c r="O18" i="58"/>
  <c r="N18" i="58"/>
  <c r="M18" i="58"/>
  <c r="M62" i="58" s="1"/>
  <c r="L18" i="58"/>
  <c r="L62" i="58" s="1"/>
  <c r="K18" i="58"/>
  <c r="J18" i="58"/>
  <c r="I18" i="58"/>
  <c r="I62" i="58" s="1"/>
  <c r="H18" i="58"/>
  <c r="S17" i="58"/>
  <c r="R17" i="58"/>
  <c r="Q17" i="58"/>
  <c r="Q61" i="58" s="1"/>
  <c r="P17" i="58"/>
  <c r="P61" i="58" s="1"/>
  <c r="O17" i="58"/>
  <c r="N17" i="58"/>
  <c r="M17" i="58"/>
  <c r="M61" i="58" s="1"/>
  <c r="L17" i="58"/>
  <c r="L61" i="58" s="1"/>
  <c r="K17" i="58"/>
  <c r="J17" i="58"/>
  <c r="I17" i="58"/>
  <c r="I61" i="58" s="1"/>
  <c r="H17" i="58"/>
  <c r="S16" i="58"/>
  <c r="R16" i="58"/>
  <c r="Q16" i="58"/>
  <c r="Q60" i="58" s="1"/>
  <c r="P16" i="58"/>
  <c r="P60" i="58" s="1"/>
  <c r="O16" i="58"/>
  <c r="N16" i="58"/>
  <c r="M16" i="58"/>
  <c r="M60" i="58" s="1"/>
  <c r="L16" i="58"/>
  <c r="L60" i="58" s="1"/>
  <c r="K16" i="58"/>
  <c r="J16" i="58"/>
  <c r="I16" i="58"/>
  <c r="I60" i="58" s="1"/>
  <c r="H16" i="58"/>
  <c r="S15" i="58"/>
  <c r="R15" i="58"/>
  <c r="Q15" i="58"/>
  <c r="Q59" i="58" s="1"/>
  <c r="P15" i="58"/>
  <c r="P59" i="58" s="1"/>
  <c r="O15" i="58"/>
  <c r="N15" i="58"/>
  <c r="M15" i="58"/>
  <c r="M59" i="58" s="1"/>
  <c r="L15" i="58"/>
  <c r="L59" i="58" s="1"/>
  <c r="K15" i="58"/>
  <c r="J15" i="58"/>
  <c r="I15" i="58"/>
  <c r="I59" i="58" s="1"/>
  <c r="H15" i="58"/>
  <c r="S14" i="58"/>
  <c r="R14" i="58"/>
  <c r="Q14" i="58"/>
  <c r="Q58" i="58" s="1"/>
  <c r="P14" i="58"/>
  <c r="O14" i="58"/>
  <c r="N14" i="58"/>
  <c r="M14" i="58"/>
  <c r="M58" i="58" s="1"/>
  <c r="L14" i="58"/>
  <c r="K14" i="58"/>
  <c r="J14" i="58"/>
  <c r="I14" i="58"/>
  <c r="I58" i="58" s="1"/>
  <c r="H14" i="58"/>
  <c r="S13" i="58"/>
  <c r="R13" i="58"/>
  <c r="Q13" i="58"/>
  <c r="Q57" i="58" s="1"/>
  <c r="P13" i="58"/>
  <c r="O13" i="58"/>
  <c r="N13" i="58"/>
  <c r="M13" i="58"/>
  <c r="M57" i="58" s="1"/>
  <c r="L13" i="58"/>
  <c r="K13" i="58"/>
  <c r="J13" i="58"/>
  <c r="I13" i="58"/>
  <c r="I57" i="58" s="1"/>
  <c r="H13" i="58"/>
  <c r="S12" i="58"/>
  <c r="R12" i="58"/>
  <c r="Q12" i="58"/>
  <c r="P12" i="58"/>
  <c r="O12" i="58"/>
  <c r="N12" i="58"/>
  <c r="M12" i="58"/>
  <c r="L12" i="58"/>
  <c r="K12" i="58"/>
  <c r="J12" i="58"/>
  <c r="I12" i="58"/>
  <c r="H12" i="58"/>
  <c r="S11" i="58"/>
  <c r="R11" i="58"/>
  <c r="Q11" i="58"/>
  <c r="Q55" i="58" s="1"/>
  <c r="P11" i="58"/>
  <c r="O11" i="58"/>
  <c r="N11" i="58"/>
  <c r="M11" i="58"/>
  <c r="M55" i="58" s="1"/>
  <c r="L11" i="58"/>
  <c r="K11" i="58"/>
  <c r="J11" i="58"/>
  <c r="I11" i="58"/>
  <c r="I55" i="58" s="1"/>
  <c r="H11" i="58"/>
  <c r="S10" i="58"/>
  <c r="R10" i="58"/>
  <c r="Q10" i="58"/>
  <c r="P10" i="58"/>
  <c r="O10" i="58"/>
  <c r="N10" i="58"/>
  <c r="M10" i="58"/>
  <c r="L10" i="58"/>
  <c r="K10" i="58"/>
  <c r="J10" i="58"/>
  <c r="I10" i="58"/>
  <c r="H10" i="58"/>
  <c r="S9" i="58"/>
  <c r="R9" i="58"/>
  <c r="Q9" i="58"/>
  <c r="Q53" i="58" s="1"/>
  <c r="P9" i="58"/>
  <c r="O9" i="58"/>
  <c r="N9" i="58"/>
  <c r="M9" i="58"/>
  <c r="L9" i="58"/>
  <c r="K9" i="58"/>
  <c r="J9" i="58"/>
  <c r="I9" i="58"/>
  <c r="H9" i="58"/>
  <c r="E19" i="58"/>
  <c r="E20" i="58" s="1"/>
  <c r="G8" i="58"/>
  <c r="G23" i="58" s="1"/>
  <c r="G38" i="58" s="1"/>
  <c r="G52" i="58" s="1"/>
  <c r="H8" i="58"/>
  <c r="H23" i="58" s="1"/>
  <c r="H38" i="58" s="1"/>
  <c r="H52" i="58" s="1"/>
  <c r="G6" i="58"/>
  <c r="G18" i="58" s="1"/>
  <c r="D23" i="56"/>
  <c r="D22" i="56"/>
  <c r="J10" i="56"/>
  <c r="E40" i="48"/>
  <c r="E29" i="48"/>
  <c r="C30" i="48"/>
  <c r="E28" i="48"/>
  <c r="C29" i="48"/>
  <c r="M53" i="58" l="1"/>
  <c r="H59" i="58"/>
  <c r="H60" i="58"/>
  <c r="H61" i="58"/>
  <c r="I53" i="58"/>
  <c r="M22" i="59"/>
  <c r="J54" i="58"/>
  <c r="N54" i="58"/>
  <c r="R54" i="58"/>
  <c r="J55" i="58"/>
  <c r="N55" i="58"/>
  <c r="R55" i="58"/>
  <c r="J56" i="58"/>
  <c r="N56" i="58"/>
  <c r="R56" i="58"/>
  <c r="J57" i="58"/>
  <c r="N57" i="58"/>
  <c r="R57" i="58"/>
  <c r="J58" i="58"/>
  <c r="N58" i="58"/>
  <c r="R58" i="58"/>
  <c r="J59" i="58"/>
  <c r="N59" i="58"/>
  <c r="R59" i="58"/>
  <c r="J60" i="58"/>
  <c r="N60" i="58"/>
  <c r="R60" i="58"/>
  <c r="J61" i="58"/>
  <c r="N61" i="58"/>
  <c r="R61" i="58"/>
  <c r="J62" i="58"/>
  <c r="N62" i="58"/>
  <c r="R62" i="58"/>
  <c r="K22" i="59"/>
  <c r="O22" i="59"/>
  <c r="O34" i="59" s="1"/>
  <c r="H22" i="59"/>
  <c r="H35" i="59" s="1"/>
  <c r="L22" i="59"/>
  <c r="G46" i="48" s="1"/>
  <c r="N22" i="59"/>
  <c r="I22" i="59"/>
  <c r="I34" i="59" s="1"/>
  <c r="J22" i="59"/>
  <c r="E46" i="48" s="1"/>
  <c r="H62" i="58"/>
  <c r="H58" i="58"/>
  <c r="L58" i="58"/>
  <c r="P58" i="58"/>
  <c r="H57" i="58"/>
  <c r="L57" i="58"/>
  <c r="P57" i="58"/>
  <c r="I56" i="58"/>
  <c r="M56" i="58"/>
  <c r="Q56" i="58"/>
  <c r="H56" i="58"/>
  <c r="L56" i="58"/>
  <c r="P56" i="58"/>
  <c r="H55" i="58"/>
  <c r="L55" i="58"/>
  <c r="P55" i="58"/>
  <c r="I54" i="58"/>
  <c r="M54" i="58"/>
  <c r="Q54" i="58"/>
  <c r="H54" i="58"/>
  <c r="L54" i="58"/>
  <c r="P54" i="58"/>
  <c r="H53" i="58"/>
  <c r="J53" i="58"/>
  <c r="J63" i="58" s="1"/>
  <c r="N53" i="58"/>
  <c r="R53" i="58"/>
  <c r="O53" i="58"/>
  <c r="K54" i="58"/>
  <c r="K55" i="58"/>
  <c r="S55" i="58"/>
  <c r="O56" i="58"/>
  <c r="S56" i="58"/>
  <c r="O57" i="58"/>
  <c r="S57" i="58"/>
  <c r="K58" i="58"/>
  <c r="O58" i="58"/>
  <c r="S58" i="58"/>
  <c r="K59" i="58"/>
  <c r="O59" i="58"/>
  <c r="S59" i="58"/>
  <c r="K60" i="58"/>
  <c r="O60" i="58"/>
  <c r="S60" i="58"/>
  <c r="K61" i="58"/>
  <c r="O61" i="58"/>
  <c r="S61" i="58"/>
  <c r="K62" i="58"/>
  <c r="O62" i="58"/>
  <c r="S62" i="58"/>
  <c r="K53" i="58"/>
  <c r="S53" i="58"/>
  <c r="O54" i="58"/>
  <c r="S54" i="58"/>
  <c r="O55" i="58"/>
  <c r="K56" i="58"/>
  <c r="K57" i="58"/>
  <c r="L53" i="58"/>
  <c r="P53" i="58"/>
  <c r="G55" i="60"/>
  <c r="G53" i="60"/>
  <c r="G51" i="60"/>
  <c r="G49" i="60"/>
  <c r="G47" i="60"/>
  <c r="G56" i="60"/>
  <c r="G54" i="60"/>
  <c r="G52" i="60"/>
  <c r="G50" i="60"/>
  <c r="G48" i="60"/>
  <c r="J35" i="59"/>
  <c r="J30" i="59"/>
  <c r="L31" i="59"/>
  <c r="L34" i="59"/>
  <c r="I46" i="48"/>
  <c r="N35" i="59"/>
  <c r="N33" i="59"/>
  <c r="N31" i="59"/>
  <c r="N29" i="59"/>
  <c r="N27" i="59"/>
  <c r="N36" i="59"/>
  <c r="N34" i="59"/>
  <c r="N32" i="59"/>
  <c r="N30" i="59"/>
  <c r="N28" i="59"/>
  <c r="J47" i="48"/>
  <c r="I36" i="59"/>
  <c r="I28" i="59"/>
  <c r="K36" i="59"/>
  <c r="K34" i="59"/>
  <c r="K32" i="59"/>
  <c r="K30" i="59"/>
  <c r="K28" i="59"/>
  <c r="F46" i="48"/>
  <c r="K35" i="59"/>
  <c r="K33" i="59"/>
  <c r="K31" i="59"/>
  <c r="K29" i="59"/>
  <c r="K27" i="59"/>
  <c r="M36" i="59"/>
  <c r="M34" i="59"/>
  <c r="M32" i="59"/>
  <c r="M30" i="59"/>
  <c r="M28" i="59"/>
  <c r="H46" i="48"/>
  <c r="M35" i="59"/>
  <c r="M33" i="59"/>
  <c r="M31" i="59"/>
  <c r="M29" i="59"/>
  <c r="M27" i="59"/>
  <c r="O32" i="59"/>
  <c r="O30" i="59"/>
  <c r="O35" i="59"/>
  <c r="O33" i="59"/>
  <c r="O27" i="59"/>
  <c r="G24" i="58"/>
  <c r="G28" i="58"/>
  <c r="G32" i="58"/>
  <c r="G26" i="58"/>
  <c r="G30" i="58"/>
  <c r="G9" i="58"/>
  <c r="G11" i="58"/>
  <c r="G13" i="58"/>
  <c r="G15" i="58"/>
  <c r="G17" i="58"/>
  <c r="I19" i="58"/>
  <c r="K19" i="58"/>
  <c r="M19" i="58"/>
  <c r="O19" i="58"/>
  <c r="Q19" i="58"/>
  <c r="S19" i="58"/>
  <c r="H34" i="58"/>
  <c r="J34" i="58"/>
  <c r="L34" i="58"/>
  <c r="N34" i="58"/>
  <c r="P34" i="58"/>
  <c r="R34" i="58"/>
  <c r="G10" i="58"/>
  <c r="G12" i="58"/>
  <c r="G14" i="58"/>
  <c r="G16" i="58"/>
  <c r="H19" i="58"/>
  <c r="J19" i="58"/>
  <c r="L19" i="58"/>
  <c r="N19" i="58"/>
  <c r="P19" i="58"/>
  <c r="R19" i="58"/>
  <c r="G25" i="58"/>
  <c r="G27" i="58"/>
  <c r="G29" i="58"/>
  <c r="K34" i="58"/>
  <c r="O34" i="58"/>
  <c r="S34" i="58"/>
  <c r="G31" i="58"/>
  <c r="H49" i="58"/>
  <c r="J49" i="58"/>
  <c r="L49" i="58"/>
  <c r="N49" i="58"/>
  <c r="P49" i="58"/>
  <c r="R49" i="58"/>
  <c r="G40" i="58"/>
  <c r="G42" i="58"/>
  <c r="G44" i="58"/>
  <c r="G46" i="58"/>
  <c r="G48" i="58"/>
  <c r="G62" i="58" s="1"/>
  <c r="G39" i="58"/>
  <c r="G41" i="58"/>
  <c r="G43" i="58"/>
  <c r="G45" i="58"/>
  <c r="E30" i="48"/>
  <c r="C28" i="48" s="1"/>
  <c r="H31" i="59" l="1"/>
  <c r="H32" i="59"/>
  <c r="J34" i="59"/>
  <c r="H34" i="59"/>
  <c r="O31" i="59"/>
  <c r="O28" i="59"/>
  <c r="O36" i="59"/>
  <c r="I33" i="59"/>
  <c r="J31" i="59"/>
  <c r="H30" i="59"/>
  <c r="H29" i="59"/>
  <c r="C46" i="48"/>
  <c r="N63" i="58"/>
  <c r="H27" i="59"/>
  <c r="H33" i="59"/>
  <c r="O29" i="59"/>
  <c r="J46" i="48"/>
  <c r="I29" i="59"/>
  <c r="J27" i="59"/>
  <c r="H28" i="59"/>
  <c r="H36" i="59"/>
  <c r="R63" i="58"/>
  <c r="I27" i="59"/>
  <c r="I31" i="59"/>
  <c r="I35" i="59"/>
  <c r="I32" i="59"/>
  <c r="L30" i="59"/>
  <c r="L27" i="59"/>
  <c r="L35" i="59"/>
  <c r="D46" i="48"/>
  <c r="I30" i="59"/>
  <c r="L28" i="59"/>
  <c r="L32" i="59"/>
  <c r="L36" i="59"/>
  <c r="L29" i="59"/>
  <c r="L33" i="59"/>
  <c r="J28" i="59"/>
  <c r="J32" i="59"/>
  <c r="J36" i="59"/>
  <c r="J29" i="59"/>
  <c r="J33" i="59"/>
  <c r="L63" i="58"/>
  <c r="P63" i="58"/>
  <c r="H63" i="58"/>
  <c r="G61" i="58"/>
  <c r="M37" i="59"/>
  <c r="N37" i="59"/>
  <c r="O37" i="59"/>
  <c r="K37" i="59"/>
  <c r="K47" i="48"/>
  <c r="P10" i="59"/>
  <c r="P22" i="59" s="1"/>
  <c r="G60" i="58"/>
  <c r="G57" i="58"/>
  <c r="Q63" i="58"/>
  <c r="M63" i="58"/>
  <c r="I63" i="58"/>
  <c r="S63" i="58"/>
  <c r="O63" i="58"/>
  <c r="K63" i="58"/>
  <c r="G53" i="58"/>
  <c r="G19" i="58"/>
  <c r="G56" i="58"/>
  <c r="G34" i="58"/>
  <c r="G58" i="58"/>
  <c r="G54" i="58"/>
  <c r="G59" i="58"/>
  <c r="G55" i="58"/>
  <c r="G49" i="58"/>
  <c r="H37" i="59" l="1"/>
  <c r="L37" i="59"/>
  <c r="I37" i="59"/>
  <c r="J37" i="59"/>
  <c r="K46" i="48"/>
  <c r="P35" i="59"/>
  <c r="P33" i="59"/>
  <c r="P31" i="59"/>
  <c r="P29" i="59"/>
  <c r="P27" i="59"/>
  <c r="P36" i="59"/>
  <c r="P34" i="59"/>
  <c r="P32" i="59"/>
  <c r="P30" i="59"/>
  <c r="P28" i="59"/>
  <c r="L47" i="48"/>
  <c r="Q10" i="59"/>
  <c r="Q22" i="59" s="1"/>
  <c r="G63" i="58"/>
  <c r="E62" i="58" l="1"/>
  <c r="E61" i="58"/>
  <c r="E57" i="58"/>
  <c r="E53" i="58"/>
  <c r="E60" i="58"/>
  <c r="E56" i="58"/>
  <c r="E54" i="58"/>
  <c r="E59" i="58"/>
  <c r="E55" i="58"/>
  <c r="E58" i="58"/>
  <c r="Q36" i="59"/>
  <c r="Q34" i="59"/>
  <c r="Q32" i="59"/>
  <c r="Q30" i="59"/>
  <c r="Q28" i="59"/>
  <c r="L46" i="48"/>
  <c r="Q35" i="59"/>
  <c r="Q33" i="59"/>
  <c r="Q31" i="59"/>
  <c r="Q29" i="59"/>
  <c r="Q27" i="59"/>
  <c r="M47" i="48"/>
  <c r="R10" i="59"/>
  <c r="R22" i="59" s="1"/>
  <c r="G8" i="59"/>
  <c r="P37" i="59"/>
  <c r="F10" i="48"/>
  <c r="E20" i="48"/>
  <c r="E21" i="48"/>
  <c r="E22" i="48"/>
  <c r="E11" i="48"/>
  <c r="E12" i="48"/>
  <c r="E13" i="48"/>
  <c r="E14" i="48"/>
  <c r="E15" i="48"/>
  <c r="E16" i="48"/>
  <c r="E17" i="48"/>
  <c r="E18" i="48"/>
  <c r="E35" i="48"/>
  <c r="E19" i="48"/>
  <c r="F11" i="48" l="1"/>
  <c r="F12" i="48" s="1"/>
  <c r="F13" i="48" s="1"/>
  <c r="H4" i="58"/>
  <c r="M46" i="48"/>
  <c r="R35" i="59"/>
  <c r="R33" i="59"/>
  <c r="R31" i="59"/>
  <c r="R29" i="59"/>
  <c r="R27" i="59"/>
  <c r="R36" i="59"/>
  <c r="R34" i="59"/>
  <c r="R32" i="59"/>
  <c r="R30" i="59"/>
  <c r="R28" i="59"/>
  <c r="Q37" i="59"/>
  <c r="G10" i="59"/>
  <c r="G22" i="59" s="1"/>
  <c r="E38" i="59" s="1"/>
  <c r="N47" i="48"/>
  <c r="S10" i="59"/>
  <c r="S22" i="59" s="1"/>
  <c r="B33" i="48"/>
  <c r="C33" i="48" s="1"/>
  <c r="D33" i="48" s="1"/>
  <c r="E34" i="48" s="1"/>
  <c r="G12" i="48" l="1"/>
  <c r="C4" i="48" s="1"/>
  <c r="I4" i="58" s="1"/>
  <c r="I8" i="58" s="1"/>
  <c r="I23" i="58" s="1"/>
  <c r="I38" i="58" s="1"/>
  <c r="I52" i="58" s="1"/>
  <c r="G36" i="59"/>
  <c r="G34" i="59"/>
  <c r="G32" i="59"/>
  <c r="G30" i="59"/>
  <c r="G28" i="59"/>
  <c r="B46" i="48"/>
  <c r="G35" i="59"/>
  <c r="G33" i="59"/>
  <c r="G31" i="59"/>
  <c r="G29" i="59"/>
  <c r="G27" i="59"/>
  <c r="S36" i="59"/>
  <c r="S34" i="59"/>
  <c r="S32" i="59"/>
  <c r="S30" i="59"/>
  <c r="S28" i="59"/>
  <c r="N46" i="48"/>
  <c r="S35" i="59"/>
  <c r="S33" i="59"/>
  <c r="S31" i="59"/>
  <c r="S29" i="59"/>
  <c r="S27" i="59"/>
  <c r="R37" i="59"/>
  <c r="F16" i="56"/>
  <c r="E41" i="48"/>
  <c r="F32" i="48"/>
  <c r="E36" i="48"/>
  <c r="E37" i="48" s="1"/>
  <c r="E38" i="48" s="1"/>
  <c r="F38" i="48" s="1"/>
  <c r="F33" i="48"/>
  <c r="G13" i="48"/>
  <c r="D4" i="48" s="1"/>
  <c r="F14" i="48"/>
  <c r="S37" i="59" l="1"/>
  <c r="I4" i="59"/>
  <c r="D45" i="48" s="1"/>
  <c r="G37" i="59"/>
  <c r="J4" i="59"/>
  <c r="E45" i="48" s="1"/>
  <c r="J4" i="58"/>
  <c r="J8" i="58" s="1"/>
  <c r="J23" i="58" s="1"/>
  <c r="J38" i="58" s="1"/>
  <c r="J52" i="58" s="1"/>
  <c r="F20" i="56"/>
  <c r="J8" i="56" s="1"/>
  <c r="G14" i="48"/>
  <c r="E4" i="48" s="1"/>
  <c r="F15" i="48"/>
  <c r="I26" i="59" l="1"/>
  <c r="I6" i="60"/>
  <c r="I16" i="60" s="1"/>
  <c r="I26" i="60" s="1"/>
  <c r="I36" i="60" s="1"/>
  <c r="I46" i="60" s="1"/>
  <c r="J26" i="59"/>
  <c r="J6" i="60"/>
  <c r="J16" i="60" s="1"/>
  <c r="J26" i="60" s="1"/>
  <c r="J36" i="60" s="1"/>
  <c r="J46" i="60" s="1"/>
  <c r="K4" i="59"/>
  <c r="F45" i="48" s="1"/>
  <c r="K4" i="58"/>
  <c r="K8" i="58" s="1"/>
  <c r="K23" i="58" s="1"/>
  <c r="K38" i="58" s="1"/>
  <c r="K52" i="58" s="1"/>
  <c r="L10" i="56"/>
  <c r="J9" i="56"/>
  <c r="J11" i="56" s="1"/>
  <c r="J12" i="56" s="1"/>
  <c r="L12" i="56" s="1"/>
  <c r="G15" i="48"/>
  <c r="F4" i="48" s="1"/>
  <c r="F16" i="48"/>
  <c r="K26" i="59" l="1"/>
  <c r="K6" i="60"/>
  <c r="K16" i="60" s="1"/>
  <c r="K26" i="60" s="1"/>
  <c r="K36" i="60" s="1"/>
  <c r="K46" i="60" s="1"/>
  <c r="L4" i="59"/>
  <c r="G45" i="48" s="1"/>
  <c r="L4" i="58"/>
  <c r="L8" i="58" s="1"/>
  <c r="L23" i="58" s="1"/>
  <c r="L38" i="58" s="1"/>
  <c r="L52" i="58" s="1"/>
  <c r="L11" i="56"/>
  <c r="L9" i="56"/>
  <c r="G16" i="48"/>
  <c r="G4" i="48" s="1"/>
  <c r="F17" i="48"/>
  <c r="L26" i="59" l="1"/>
  <c r="L6" i="60"/>
  <c r="L16" i="60" s="1"/>
  <c r="L26" i="60" s="1"/>
  <c r="L36" i="60" s="1"/>
  <c r="L46" i="60" s="1"/>
  <c r="M4" i="59"/>
  <c r="H45" i="48" s="1"/>
  <c r="M4" i="58"/>
  <c r="M8" i="58" s="1"/>
  <c r="M23" i="58" s="1"/>
  <c r="M38" i="58" s="1"/>
  <c r="M52" i="58" s="1"/>
  <c r="G17" i="48"/>
  <c r="H4" i="48" s="1"/>
  <c r="F18" i="48"/>
  <c r="M26" i="59" l="1"/>
  <c r="M6" i="60"/>
  <c r="M16" i="60" s="1"/>
  <c r="M26" i="60" s="1"/>
  <c r="M36" i="60" s="1"/>
  <c r="M46" i="60" s="1"/>
  <c r="N4" i="59"/>
  <c r="I45" i="48" s="1"/>
  <c r="N4" i="58"/>
  <c r="N8" i="58" s="1"/>
  <c r="N23" i="58" s="1"/>
  <c r="N38" i="58" s="1"/>
  <c r="N52" i="58" s="1"/>
  <c r="G18" i="48"/>
  <c r="I4" i="48" s="1"/>
  <c r="F19" i="48"/>
  <c r="N26" i="59" l="1"/>
  <c r="N6" i="60"/>
  <c r="N16" i="60" s="1"/>
  <c r="N26" i="60" s="1"/>
  <c r="N36" i="60" s="1"/>
  <c r="N46" i="60" s="1"/>
  <c r="O4" i="59"/>
  <c r="J45" i="48" s="1"/>
  <c r="O4" i="58"/>
  <c r="O8" i="58" s="1"/>
  <c r="O23" i="58" s="1"/>
  <c r="O38" i="58" s="1"/>
  <c r="O52" i="58" s="1"/>
  <c r="G19" i="48"/>
  <c r="J4" i="48" s="1"/>
  <c r="F20" i="48"/>
  <c r="O26" i="59" l="1"/>
  <c r="O6" i="60"/>
  <c r="O16" i="60" s="1"/>
  <c r="O26" i="60" s="1"/>
  <c r="O36" i="60" s="1"/>
  <c r="O46" i="60" s="1"/>
  <c r="P4" i="59"/>
  <c r="K45" i="48" s="1"/>
  <c r="P4" i="58"/>
  <c r="P8" i="58" s="1"/>
  <c r="P23" i="58" s="1"/>
  <c r="P38" i="58" s="1"/>
  <c r="P52" i="58" s="1"/>
  <c r="G20" i="48"/>
  <c r="K4" i="48" s="1"/>
  <c r="F21" i="48"/>
  <c r="P26" i="59" l="1"/>
  <c r="P6" i="60"/>
  <c r="P16" i="60" s="1"/>
  <c r="P26" i="60" s="1"/>
  <c r="P36" i="60" s="1"/>
  <c r="P46" i="60" s="1"/>
  <c r="Q4" i="59"/>
  <c r="L45" i="48" s="1"/>
  <c r="Q4" i="58"/>
  <c r="Q8" i="58" s="1"/>
  <c r="Q23" i="58" s="1"/>
  <c r="Q38" i="58" s="1"/>
  <c r="Q52" i="58" s="1"/>
  <c r="F22" i="48"/>
  <c r="G22" i="48" s="1"/>
  <c r="M4" i="48" s="1"/>
  <c r="G21" i="48"/>
  <c r="L4" i="48" s="1"/>
  <c r="Q26" i="59" l="1"/>
  <c r="Q6" i="60"/>
  <c r="Q16" i="60" s="1"/>
  <c r="Q26" i="60" s="1"/>
  <c r="Q36" i="60" s="1"/>
  <c r="Q46" i="60" s="1"/>
  <c r="R4" i="59"/>
  <c r="M45" i="48" s="1"/>
  <c r="S4" i="59"/>
  <c r="N45" i="48" s="1"/>
  <c r="S4" i="58"/>
  <c r="S8" i="58" s="1"/>
  <c r="S23" i="58" s="1"/>
  <c r="S38" i="58" s="1"/>
  <c r="S52" i="58" s="1"/>
  <c r="R4" i="58"/>
  <c r="R8" i="58" s="1"/>
  <c r="R23" i="58" s="1"/>
  <c r="R38" i="58" s="1"/>
  <c r="R52" i="58" s="1"/>
  <c r="H12" i="60"/>
  <c r="I12" i="60"/>
  <c r="J12" i="60"/>
  <c r="K12" i="60"/>
  <c r="L12" i="60"/>
  <c r="M12" i="60"/>
  <c r="N12" i="60"/>
  <c r="O12" i="60"/>
  <c r="P12" i="60"/>
  <c r="Q12" i="60"/>
  <c r="R12" i="60"/>
  <c r="S12" i="60"/>
  <c r="H57" i="60"/>
  <c r="N57" i="60"/>
  <c r="R57" i="60"/>
  <c r="G22" i="60"/>
  <c r="G12" i="60"/>
  <c r="R26" i="59" l="1"/>
  <c r="R6" i="60"/>
  <c r="R16" i="60" s="1"/>
  <c r="R26" i="60" s="1"/>
  <c r="R36" i="60" s="1"/>
  <c r="R46" i="60" s="1"/>
  <c r="S26" i="59"/>
  <c r="S6" i="60"/>
  <c r="S16" i="60" s="1"/>
  <c r="S26" i="60" s="1"/>
  <c r="S36" i="60" s="1"/>
  <c r="S46" i="60" s="1"/>
  <c r="L57" i="60"/>
  <c r="P57" i="60"/>
  <c r="J57" i="60"/>
  <c r="K57" i="60" l="1"/>
  <c r="I57" i="60"/>
  <c r="M57" i="60"/>
  <c r="Q57" i="60"/>
  <c r="O57" i="60"/>
  <c r="S57" i="60"/>
  <c r="G57" i="60"/>
</calcChain>
</file>

<file path=xl/comments1.xml><?xml version="1.0" encoding="utf-8"?>
<comments xmlns="http://schemas.openxmlformats.org/spreadsheetml/2006/main">
  <authors>
    <author>Autor</author>
  </authors>
  <commentList>
    <comment ref="D8" authorId="0">
      <text>
        <r>
          <rPr>
            <b/>
            <sz val="9"/>
            <color indexed="60"/>
            <rFont val="Segoe UI"/>
            <family val="2"/>
          </rPr>
          <t xml:space="preserve">Pon los costes UNITARIOS que se generarán en TOTAL
</t>
        </r>
        <r>
          <rPr>
            <sz val="9"/>
            <color indexed="60"/>
            <rFont val="Segoe UI"/>
            <family val="2"/>
          </rPr>
          <t>Costes unitarios:  costes por unidad 
Por ejemplo: Precio unitario de compra, coste unitario
 de transformación del producto, etc. el total de estos 
costes es lo que aquí interesa.</t>
        </r>
      </text>
    </comment>
    <comment ref="D9" authorId="0">
      <text>
        <r>
          <rPr>
            <b/>
            <sz val="9"/>
            <color indexed="60"/>
            <rFont val="Segoe UI"/>
            <family val="2"/>
          </rPr>
          <t xml:space="preserve">Pon los costes NO unitarios (total) que quieres repercutir
en el total de las ventas de este producto.
</t>
        </r>
        <r>
          <rPr>
            <sz val="9"/>
            <color indexed="60"/>
            <rFont val="Segoe UI"/>
            <family val="2"/>
          </rPr>
          <t>Por ejemplo: gastos de investigación y desarrollo u otros 
directos que deseas amortizar en el total de las ventas.
Debes poner un importe TOTAL que la hoja dividirá entre las 
unidades que prevés vender.
Es una forma alternativa de cálculo de los costes a repercutir.</t>
        </r>
      </text>
    </comment>
    <comment ref="D10" authorId="0">
      <text>
        <r>
          <rPr>
            <b/>
            <sz val="9"/>
            <color indexed="60"/>
            <rFont val="Segoe UI"/>
            <family val="2"/>
          </rPr>
          <t xml:space="preserve">Pon la suma de costes variables en % que deben
repercutirse en el precio (total en %)
</t>
        </r>
        <r>
          <rPr>
            <sz val="9"/>
            <color indexed="60"/>
            <rFont val="Segoe UI"/>
            <family val="2"/>
          </rPr>
          <t>Costes variables en % son, por ejemplo: Comisiones 
por pago con tarjeta u otras, descuentos, royalties, etc.
la suma total de estos % es lo que aquí interesa.</t>
        </r>
      </text>
    </comment>
    <comment ref="D11" authorId="0">
      <text>
        <r>
          <rPr>
            <b/>
            <sz val="9"/>
            <color indexed="60"/>
            <rFont val="Segoe UI"/>
            <family val="2"/>
          </rPr>
          <t>Pon el margen en % que deseas obtener
Puede ser margen bruto o % de beneficio 
respecto a las ventas.</t>
        </r>
      </text>
    </comment>
    <comment ref="D12" authorId="0">
      <text>
        <r>
          <rPr>
            <b/>
            <sz val="9"/>
            <color indexed="60"/>
            <rFont val="Segoe UI"/>
            <family val="2"/>
          </rPr>
          <t xml:space="preserve">Pon el TOTAL de UNIDADES que prevés vender.
</t>
        </r>
        <r>
          <rPr>
            <sz val="9"/>
            <color indexed="60"/>
            <rFont val="Segoe UI"/>
            <family val="2"/>
          </rPr>
          <t>En el año o, si es el caso, en la operación concreta.</t>
        </r>
      </text>
    </comment>
    <comment ref="D16" authorId="0">
      <text>
        <r>
          <rPr>
            <b/>
            <sz val="9"/>
            <color indexed="60"/>
            <rFont val="Segoe UI"/>
            <family val="2"/>
          </rPr>
          <t xml:space="preserve">Precio unitario de venta calculado por la hoja
</t>
        </r>
        <r>
          <rPr>
            <sz val="9"/>
            <color indexed="60"/>
            <rFont val="Segoe UI"/>
            <family val="2"/>
          </rPr>
          <t xml:space="preserve">Debes decidir si es comercialmente viable o adecuado y,
si es el caso, </t>
        </r>
        <r>
          <rPr>
            <sz val="9"/>
            <color indexed="10"/>
            <rFont val="Segoe UI"/>
            <family val="2"/>
          </rPr>
          <t>puedes cambiarlo en la celda de abajo.</t>
        </r>
      </text>
    </comment>
    <comment ref="D17" authorId="0">
      <text>
        <r>
          <rPr>
            <b/>
            <sz val="9"/>
            <color indexed="60"/>
            <rFont val="Segoe UI"/>
            <family val="2"/>
          </rPr>
          <t xml:space="preserve">1ª pregunta: ¿Los clientes aceptarán este precio?
</t>
        </r>
        <r>
          <rPr>
            <sz val="9"/>
            <color indexed="60"/>
            <rFont val="Segoe UI"/>
            <family val="2"/>
          </rPr>
          <t>¿Será demasiado caro?... o todo lo contrario.
Elige en la celda de la derecha: SI o NO</t>
        </r>
        <r>
          <rPr>
            <b/>
            <sz val="9"/>
            <color indexed="60"/>
            <rFont val="Segoe UI"/>
            <family val="2"/>
          </rPr>
          <t xml:space="preserve">
Si es NO es aceptable</t>
        </r>
        <r>
          <rPr>
            <sz val="9"/>
            <color indexed="60"/>
            <rFont val="Segoe UI"/>
            <family val="2"/>
          </rPr>
          <t xml:space="preserve">, </t>
        </r>
        <r>
          <rPr>
            <sz val="9"/>
            <color indexed="10"/>
            <rFont val="Segoe UI"/>
            <family val="2"/>
          </rPr>
          <t>puedes cambiarlo en la celda 
de abajo (Precio ajustado).</t>
        </r>
      </text>
    </comment>
    <comment ref="D18" authorId="0">
      <text>
        <r>
          <rPr>
            <b/>
            <sz val="9"/>
            <color indexed="60"/>
            <rFont val="Segoe UI"/>
            <family val="2"/>
          </rPr>
          <t xml:space="preserve">2ª pregunta: ¿El importe es comercialmente adecuado?
</t>
        </r>
        <r>
          <rPr>
            <sz val="9"/>
            <color indexed="60"/>
            <rFont val="Segoe UI"/>
            <family val="2"/>
          </rPr>
          <t>¿Es atractivo? ¿Permite promociones? ¿Refleja el valor del 
producto que queremos transmitir?... lo que proceda.
Elige en la celda de la derecha: SI o NO</t>
        </r>
        <r>
          <rPr>
            <b/>
            <sz val="9"/>
            <color indexed="60"/>
            <rFont val="Segoe UI"/>
            <family val="2"/>
          </rPr>
          <t xml:space="preserve">
Si es NO es adecuado</t>
        </r>
        <r>
          <rPr>
            <sz val="9"/>
            <color indexed="60"/>
            <rFont val="Segoe UI"/>
            <family val="2"/>
          </rPr>
          <t xml:space="preserve">, </t>
        </r>
        <r>
          <rPr>
            <sz val="9"/>
            <color indexed="10"/>
            <rFont val="Segoe UI"/>
            <family val="2"/>
          </rPr>
          <t>cámbialo en la celda de abajo.</t>
        </r>
      </text>
    </comment>
    <comment ref="D21" authorId="0">
      <text>
        <r>
          <rPr>
            <b/>
            <sz val="9"/>
            <color indexed="60"/>
            <rFont val="Segoe UI"/>
            <family val="2"/>
          </rPr>
          <t>Si crees que el precio propuesto no es adecuado, 
pon aquí el precio que consideres correcto.</t>
        </r>
      </text>
    </comment>
  </commentList>
</comments>
</file>

<file path=xl/comments2.xml><?xml version="1.0" encoding="utf-8"?>
<comments xmlns="http://schemas.openxmlformats.org/spreadsheetml/2006/main">
  <authors>
    <author>Autor</author>
  </authors>
  <commentList>
    <comment ref="H4" authorId="0">
      <text>
        <r>
          <rPr>
            <sz val="9"/>
            <color indexed="60"/>
            <rFont val="Tahoma"/>
            <family val="2"/>
          </rPr>
          <t>Elige del desplegable el primer 
mes del ejercicio… el resto de meses 
se pondrán solos.</t>
        </r>
      </text>
    </comment>
    <comment ref="D10" authorId="0">
      <text>
        <r>
          <rPr>
            <b/>
            <sz val="9"/>
            <color indexed="60"/>
            <rFont val="Segoe UI"/>
            <family val="2"/>
          </rPr>
          <t>Pon el % de variación prevista para este año:
- En positivo: AUMENTO
- En negativo: DISMINUCIÓN.</t>
        </r>
      </text>
    </comment>
    <comment ref="D14" authorId="0">
      <text>
        <r>
          <rPr>
            <b/>
            <sz val="9"/>
            <color indexed="60"/>
            <rFont val="Segoe UI"/>
            <family val="2"/>
          </rPr>
          <t>Pon el % de variación prevista para este año:
- En positivo: AUMENTO
- En negativo: DISMINUCIÓN.</t>
        </r>
      </text>
    </comment>
    <comment ref="D18" authorId="0">
      <text>
        <r>
          <rPr>
            <b/>
            <sz val="9"/>
            <color indexed="60"/>
            <rFont val="Segoe UI"/>
            <family val="2"/>
          </rPr>
          <t>Pon el % de variación prevista para este año:
- En positivo: AUMENTO
- En negativo: DISMINUCIÓN.</t>
        </r>
      </text>
    </comment>
  </commentList>
</comments>
</file>

<file path=xl/comments3.xml><?xml version="1.0" encoding="utf-8"?>
<comments xmlns="http://schemas.openxmlformats.org/spreadsheetml/2006/main">
  <authors>
    <author>Autor</author>
  </authors>
  <commentList>
    <comment ref="D6" authorId="0">
      <text>
        <r>
          <rPr>
            <b/>
            <sz val="9"/>
            <color indexed="60"/>
            <rFont val="Segoe UI"/>
            <family val="2"/>
          </rPr>
          <t xml:space="preserve">Pon el tipo o origen del contacto.
</t>
        </r>
        <r>
          <rPr>
            <sz val="9"/>
            <color indexed="60"/>
            <rFont val="Segoe UI"/>
            <family val="2"/>
          </rPr>
          <t>(según sea mas útil y fiable)</t>
        </r>
        <r>
          <rPr>
            <b/>
            <sz val="9"/>
            <color indexed="60"/>
            <rFont val="Segoe UI"/>
            <family val="2"/>
          </rPr>
          <t xml:space="preserve">
- Tipo </t>
        </r>
        <r>
          <rPr>
            <sz val="9"/>
            <color indexed="60"/>
            <rFont val="Segoe UI"/>
            <family val="2"/>
          </rPr>
          <t>es, por ejemplo, una visita o una llamada</t>
        </r>
        <r>
          <rPr>
            <b/>
            <sz val="9"/>
            <color indexed="60"/>
            <rFont val="Segoe UI"/>
            <family val="2"/>
          </rPr>
          <t xml:space="preserve">.
- Origen </t>
        </r>
        <r>
          <rPr>
            <sz val="9"/>
            <color indexed="60"/>
            <rFont val="Segoe UI"/>
            <family val="2"/>
          </rPr>
          <t>es, por ejemplo, un contacto originado</t>
        </r>
        <r>
          <rPr>
            <b/>
            <sz val="9"/>
            <color indexed="60"/>
            <rFont val="Segoe UI"/>
            <family val="2"/>
          </rPr>
          <t xml:space="preserve">
</t>
        </r>
        <r>
          <rPr>
            <sz val="9"/>
            <color indexed="60"/>
            <rFont val="Segoe UI"/>
            <family val="2"/>
          </rPr>
          <t>por internet o por un emailing o una llamada emitida.</t>
        </r>
      </text>
    </comment>
    <comment ref="E16" authorId="0">
      <text>
        <r>
          <rPr>
            <b/>
            <sz val="9"/>
            <color indexed="60"/>
            <rFont val="Segoe UI"/>
            <family val="2"/>
          </rPr>
          <t>RATIO de ENTREVISTA o VISITA EFECTIVA
% de esos contactos (indicados en la sección anterior) se convertirán en una 
entrevista o una visita o entrada efectiva. Ejemplos:
 -</t>
        </r>
        <r>
          <rPr>
            <sz val="9"/>
            <color indexed="60"/>
            <rFont val="Segoe UI"/>
            <family val="2"/>
          </rPr>
          <t>Cada 4 llamadas conseguimos una visita o entrevista. Ratio 25%</t>
        </r>
        <r>
          <rPr>
            <b/>
            <sz val="9"/>
            <color indexed="60"/>
            <rFont val="Segoe UI"/>
            <family val="2"/>
          </rPr>
          <t xml:space="preserve">.
- </t>
        </r>
        <r>
          <rPr>
            <sz val="9"/>
            <color indexed="60"/>
            <rFont val="Segoe UI"/>
            <family val="2"/>
          </rPr>
          <t>Cada 10 emails pidiendo información generan  1 visita o entrevista. Ratio 10%.
Naturalmente, las visitas (espontáneas) tienen un ratio del 100%.</t>
        </r>
      </text>
    </comment>
    <comment ref="E26" authorId="0">
      <text>
        <r>
          <rPr>
            <b/>
            <sz val="9"/>
            <color indexed="60"/>
            <rFont val="Segoe UI"/>
            <family val="2"/>
          </rPr>
          <t>RATIO de VENTAS
% de esas entrevistas (sección anterior) se convertirán en una venta. 
Ejemplos:
 -</t>
        </r>
        <r>
          <rPr>
            <sz val="9"/>
            <color indexed="60"/>
            <rFont val="Segoe UI"/>
            <family val="2"/>
          </rPr>
          <t>Haremos una venta cada 10 entrevistas generadas con contactos de internet. Ratio 10%</t>
        </r>
        <r>
          <rPr>
            <b/>
            <sz val="9"/>
            <color indexed="60"/>
            <rFont val="Segoe UI"/>
            <family val="2"/>
          </rPr>
          <t xml:space="preserve">.
- </t>
        </r>
        <r>
          <rPr>
            <sz val="9"/>
            <color indexed="60"/>
            <rFont val="Segoe UI"/>
            <family val="2"/>
          </rPr>
          <t>Haremos  una venta cada 4 entrevistas generadas con llamadas recibidas. Ratio 25%.</t>
        </r>
      </text>
    </comment>
    <comment ref="E36" authorId="0">
      <text>
        <r>
          <rPr>
            <b/>
            <sz val="9"/>
            <color indexed="60"/>
            <rFont val="Segoe UI"/>
            <family val="2"/>
          </rPr>
          <t xml:space="preserve">PRECIO MEDIO EFECTIVO por cada tipo o origen
Poner importe en cada caso
</t>
        </r>
        <r>
          <rPr>
            <sz val="9"/>
            <color indexed="60"/>
            <rFont val="Segoe UI"/>
            <family val="2"/>
          </rPr>
          <t>Muchas veces el precio medio será el mismo o muy similar pero 
en según que casos puede sufrir oscilaciones por razones de 
promoción, compra menor, oferta específica, etc.
Importante: Precio medio de venta no es igual a precio de venta
al público o precio tarifa, precio venta al público es el precio de
venta "oficial" de un producto o servicio, precio medio de venta
es el importe medio neto que se factura en cada venta (en una 
venta puede haber varios productos, puede haber descuentos 
o promociones, etc.).</t>
        </r>
      </text>
    </comment>
  </commentList>
</comments>
</file>

<file path=xl/sharedStrings.xml><?xml version="1.0" encoding="utf-8"?>
<sst xmlns="http://schemas.openxmlformats.org/spreadsheetml/2006/main" count="244" uniqueCount="198">
  <si>
    <t>Total</t>
  </si>
  <si>
    <t>Enero</t>
  </si>
  <si>
    <t>Febrero</t>
  </si>
  <si>
    <t>Marzo</t>
  </si>
  <si>
    <t>Abril</t>
  </si>
  <si>
    <t>Mayo</t>
  </si>
  <si>
    <t>Junio</t>
  </si>
  <si>
    <t>Julio</t>
  </si>
  <si>
    <t>Agosto</t>
  </si>
  <si>
    <t>Septiembre</t>
  </si>
  <si>
    <t>Octubre</t>
  </si>
  <si>
    <t>Noviembre</t>
  </si>
  <si>
    <t>Diciembre</t>
  </si>
  <si>
    <t>TOTAL</t>
  </si>
  <si>
    <t>Coste unitario</t>
  </si>
  <si>
    <t>Costes variables</t>
  </si>
  <si>
    <t>Margen</t>
  </si>
  <si>
    <t>Precio Venta</t>
  </si>
  <si>
    <t>Beneficio</t>
  </si>
  <si>
    <t>Total coste</t>
  </si>
  <si>
    <t>Coste en %</t>
  </si>
  <si>
    <t>CÁLCULO</t>
  </si>
  <si>
    <t>Precio confirmado</t>
  </si>
  <si>
    <t>Precio Venta FINAL</t>
  </si>
  <si>
    <t>links 1a parte</t>
  </si>
  <si>
    <t>LISTA</t>
  </si>
  <si>
    <t>RANGOS</t>
  </si>
  <si>
    <t>SELECCIÓN MESES</t>
  </si>
  <si>
    <t>meses</t>
  </si>
  <si>
    <t xml:space="preserve"> NUMES</t>
  </si>
  <si>
    <t>BUSCARMES</t>
  </si>
  <si>
    <t>New Product</t>
  </si>
  <si>
    <t>Datos básicos</t>
  </si>
  <si>
    <t>Costes por cada unidad (total)</t>
  </si>
  <si>
    <t>Costes variables en % (total)</t>
  </si>
  <si>
    <t>Costes no unitarios (total lote)</t>
  </si>
  <si>
    <t>coste total</t>
  </si>
  <si>
    <t>unidades</t>
  </si>
  <si>
    <t>coste unitario</t>
  </si>
  <si>
    <t>Producto o servicio</t>
  </si>
  <si>
    <t>PRECIO DECIDIDO</t>
  </si>
  <si>
    <t>Precio ajustado</t>
  </si>
  <si>
    <t>PRECIO PROPUESTO</t>
  </si>
  <si>
    <t>Cálculo del PRECIO</t>
  </si>
  <si>
    <t xml:space="preserve"> ¿Es aceptable por el mercado?</t>
  </si>
  <si>
    <t xml:space="preserve"> ¿Es comercialmente adecuado?</t>
  </si>
  <si>
    <t>SI</t>
  </si>
  <si>
    <t>NO</t>
  </si>
  <si>
    <t>Previsión de venta total (unidades)</t>
  </si>
  <si>
    <r>
      <t>Costes por cada unidad</t>
    </r>
    <r>
      <rPr>
        <sz val="10"/>
        <rFont val="Segoe UI"/>
        <family val="2"/>
      </rPr>
      <t xml:space="preserve"> (total)</t>
    </r>
  </si>
  <si>
    <r>
      <t xml:space="preserve">Costes no unitarios </t>
    </r>
    <r>
      <rPr>
        <sz val="10"/>
        <rFont val="Segoe UI"/>
        <family val="2"/>
      </rPr>
      <t>(total lote)</t>
    </r>
  </si>
  <si>
    <r>
      <t xml:space="preserve">Costes variables en % </t>
    </r>
    <r>
      <rPr>
        <sz val="10"/>
        <rFont val="Segoe UI"/>
        <family val="2"/>
      </rPr>
      <t>(total)</t>
    </r>
  </si>
  <si>
    <r>
      <t xml:space="preserve">Previsión de venta total </t>
    </r>
    <r>
      <rPr>
        <sz val="10"/>
        <rFont val="Segoe UI"/>
        <family val="2"/>
      </rPr>
      <t>(unidades)</t>
    </r>
  </si>
  <si>
    <t>Margen deseable (%)</t>
  </si>
  <si>
    <t>Costes fijos</t>
  </si>
  <si>
    <t>Ventas</t>
  </si>
  <si>
    <t>Total Costes</t>
  </si>
  <si>
    <t xml:space="preserve">Resultado </t>
  </si>
  <si>
    <t>Rendimientos previstos</t>
  </si>
  <si>
    <t>información</t>
  </si>
  <si>
    <t xml:space="preserve">     Notas</t>
  </si>
  <si>
    <t>¿Qué hacer?</t>
  </si>
  <si>
    <t>Datos y previsiones</t>
  </si>
  <si>
    <t>1º Poner Datos y Previsiones:</t>
  </si>
  <si>
    <t>Suma de costes unitarios (por ejemplo: coste de compra)</t>
  </si>
  <si>
    <t>Suma de costes totales que queremos repercutir en el total de ventas del producto.</t>
  </si>
  <si>
    <t>Suma de % variables que deben aplicarse al producto concreto (royalties, gastos, etc. en % )</t>
  </si>
  <si>
    <t>% de margen bruto sobre ventas que desea obtenerse.</t>
  </si>
  <si>
    <t>Total unidades que se venderán (previsiblemente) de este producto.</t>
  </si>
  <si>
    <t>2º Decidir el precio de venta:</t>
  </si>
  <si>
    <t>Es el precio que calcula la hoja matemáticamente para cuadrar los datos que le has dado.</t>
  </si>
  <si>
    <t>1ª Pregunta que debes hacerte antes de tomar la decisión de precio.</t>
  </si>
  <si>
    <t>2ª Pregunta que debes hacerte antes de decidir el precio.</t>
  </si>
  <si>
    <t>En función de la respuesta deberás corregir el precio (parte inferior)</t>
  </si>
  <si>
    <t>Si consideras que el precio propuesto no es aceptable, debes cambiarlo poniendo un importe aquí.</t>
  </si>
  <si>
    <t>Es el precio final que se toma como válido a efectos del cálculo (PARTE SUPERIOR).</t>
  </si>
  <si>
    <t>Sugerencias - comentarios</t>
  </si>
  <si>
    <t>Lee los comentarios incluidos en cada cabecera de celda.</t>
  </si>
  <si>
    <t>Una vez incluidos los datos, prueba a variar el precio de venta y observa los cambios que se producen en los rendimientos.</t>
  </si>
  <si>
    <t>Incluye una parte (izquierda) para incluir datos y un cuadro (derecha) para observar las consecuencias de cada cambio de precio.</t>
  </si>
  <si>
    <t>Antes de comenzar a trabajar haz una copia de este fichero y guárdala.</t>
  </si>
  <si>
    <t>recomendado</t>
  </si>
  <si>
    <t>más potente, más profesional, con más opciones…</t>
  </si>
  <si>
    <t>y totalmente modificable</t>
  </si>
  <si>
    <t>Distribución presupuesto ventas</t>
  </si>
  <si>
    <t>Zona</t>
  </si>
  <si>
    <t>Cuota %</t>
  </si>
  <si>
    <t>PRODUCTO 1- VENTAS PREVISTAS</t>
  </si>
  <si>
    <t>PRODUCTO 2- VENTAS PREVISTAS</t>
  </si>
  <si>
    <t>PRODUCTO 3- VENTAS PREVISTAS</t>
  </si>
  <si>
    <t>Primera</t>
  </si>
  <si>
    <t>Segunda</t>
  </si>
  <si>
    <t>Tercera</t>
  </si>
  <si>
    <t>Cuarta</t>
  </si>
  <si>
    <t>Quinta</t>
  </si>
  <si>
    <t>Sexta</t>
  </si>
  <si>
    <t>Séptima</t>
  </si>
  <si>
    <t>Octava</t>
  </si>
  <si>
    <t>Novena</t>
  </si>
  <si>
    <t>Décima</t>
  </si>
  <si>
    <t xml:space="preserve">   Total   </t>
  </si>
  <si>
    <t>Incluye, a modo de ejemplo, hasta 3 productos o familias de producto y 10 zonas. Es muy fácil de ampliar copiándolo.</t>
  </si>
  <si>
    <t>Mes a mes, hay que ir poniendo el importe con las ventas totales previstas del producto o familia.</t>
  </si>
  <si>
    <t>A la izquierda, hay que poner la denominación de cada zona.</t>
  </si>
  <si>
    <t>3º Poner las cuotas de cada zona:</t>
  </si>
  <si>
    <t>En la celda correspondiente, hay que poner la cuota de ventas prevista de cada una de las zonas.</t>
  </si>
  <si>
    <t>Al hacer esto los presupuestos se van distribuyendo por zonas.</t>
  </si>
  <si>
    <t xml:space="preserve"> 2º Poner las zonas:</t>
  </si>
  <si>
    <t xml:space="preserve"> 1º Poner ventas totales previstas:</t>
  </si>
  <si>
    <t>más potente, más profesional, con más opciones, más fácil</t>
  </si>
  <si>
    <t>...y totalmente modificable</t>
  </si>
  <si>
    <t>Variación prevista</t>
  </si>
  <si>
    <t>PRODUCTO 1- Ventas año anterior</t>
  </si>
  <si>
    <t>PRODUCTO 2- Ventas año anterior</t>
  </si>
  <si>
    <t>PRODUCTO 3- Ventas año anterior</t>
  </si>
  <si>
    <t>Nuevos productos - Ventas previstas</t>
  </si>
  <si>
    <t>Venta total prevista</t>
  </si>
  <si>
    <t>Previsión de Venta Total por Producto</t>
  </si>
  <si>
    <t>Previsión de Venta Total por Zona o Canal</t>
  </si>
  <si>
    <t>Zona o vendedor</t>
  </si>
  <si>
    <t>ratio</t>
  </si>
  <si>
    <t>Tipo - origen del contacto</t>
  </si>
  <si>
    <t>Visitas</t>
  </si>
  <si>
    <t>Llamadas</t>
  </si>
  <si>
    <t>Internet</t>
  </si>
  <si>
    <t>emailing</t>
  </si>
  <si>
    <t>Prospecting</t>
  </si>
  <si>
    <t>Total contactos</t>
  </si>
  <si>
    <t>Contactos por origen</t>
  </si>
  <si>
    <t>Entrevistas efectivas por origen</t>
  </si>
  <si>
    <t xml:space="preserve">Tipo - origen </t>
  </si>
  <si>
    <t>Tipo - origen</t>
  </si>
  <si>
    <t>Distribución por vendedor o zona</t>
  </si>
  <si>
    <t xml:space="preserve">Número Total de Ventas </t>
  </si>
  <si>
    <t>CALCULOS VARIOS</t>
  </si>
  <si>
    <t>HOJA 2</t>
  </si>
  <si>
    <t>Incluye, a modo de ejemplo, 3 productos o familias de producto y 10 zonas. Es muy fácil de ampliar copiándolo.</t>
  </si>
  <si>
    <t>¿Qué hacer? Hay dos partes:</t>
  </si>
  <si>
    <t>Se realiza sobre la base de las ventas anteriores (y al final una previsión de nuevos productos)</t>
  </si>
  <si>
    <t>(1) Las ventas del año anterior y (2) El % de aumento o disminución que prevés para el año.</t>
  </si>
  <si>
    <t xml:space="preserve">Tienes que poner </t>
  </si>
  <si>
    <t>1ª Cálculo PRESUPUESTO por PRODUCTO:</t>
  </si>
  <si>
    <t>2ª PRESUPUESTO por ZONAS:</t>
  </si>
  <si>
    <t>En esta segunda parte se distribuye el presupuesto entre zonas, vendedores, delegaciones o lo que corresponda.</t>
  </si>
  <si>
    <t>(1) El nombre de la zona y (2) El % de cuota que le corresponde… y el presupuesto se calculará.</t>
  </si>
  <si>
    <t>Estudiar el mercado no sólo significa hacer grandes investigaciones…</t>
  </si>
  <si>
    <t>Ventas por origen</t>
  </si>
  <si>
    <t>Cálculo del PRECIO de VENTA</t>
  </si>
  <si>
    <t>Presupuesto de ventas por PRODUCTO</t>
  </si>
  <si>
    <t>Presupuesto de ventas por ORIGEN</t>
  </si>
  <si>
    <t>Número de ventas efectivas por origen</t>
  </si>
  <si>
    <t>¿Qué hacer? Es muy simple, en cada uno de los tres productos:</t>
  </si>
  <si>
    <t>Sigue los pasos indicados de 1 a 4 (abajo). Lee los comentarios incluidos en cada celda.</t>
  </si>
  <si>
    <t>Mes a mes, hay que ir poniendo el número de contactos que recibirás por cada tipo o origen.</t>
  </si>
  <si>
    <t xml:space="preserve"> 1º Pon los tipos o orígenes:</t>
  </si>
  <si>
    <t>Según origen puede ser o el tipo de contacto o el medio o una campaña que nos los proporciona.</t>
  </si>
  <si>
    <t>Lo más fácil es ponerlos según tipo y obtener el origen por otro lado.</t>
  </si>
  <si>
    <t>Contactos pueden ser (según tipo): visitas, cupones, llamadas, emails, etc.</t>
  </si>
  <si>
    <t xml:space="preserve"> 2º Pon el nº de contactos previstos:</t>
  </si>
  <si>
    <t xml:space="preserve"> 3º Poner los ratios de conversión:</t>
  </si>
  <si>
    <t>Pon por cada tipo el % de contactos que serán una entrevista o visita efectiva.</t>
  </si>
  <si>
    <t>¿Qué hacer? Reproducir el proceso de venta:</t>
  </si>
  <si>
    <t>VENTAS (facturación) previstas por origen</t>
  </si>
  <si>
    <t>Al hacerlo se calcularán las entrevistas.</t>
  </si>
  <si>
    <t xml:space="preserve"> 4º Poner los ratios de venta:</t>
  </si>
  <si>
    <t>Pon por cada tipo el % de entrevistas o visitas que se convertirán en una venta.</t>
  </si>
  <si>
    <t>Pon el precio medio por cada venta según cada origen y se calcularán las ventas (facturación)</t>
  </si>
  <si>
    <t>5º Poner el precio medio:</t>
  </si>
  <si>
    <r>
      <t xml:space="preserve">6º </t>
    </r>
    <r>
      <rPr>
        <sz val="9"/>
        <color rgb="FFC00000"/>
        <rFont val="Tahoma"/>
        <family val="2"/>
      </rPr>
      <t xml:space="preserve">(opcional) </t>
    </r>
    <r>
      <rPr>
        <b/>
        <sz val="10"/>
        <color rgb="FFC00000"/>
        <rFont val="Tahoma"/>
        <family val="2"/>
      </rPr>
      <t>Distribuye el presupuesto:</t>
    </r>
  </si>
  <si>
    <t>Pon la cuota por zona y el presupuesto anterior se distribuirá entre todas las zonas.</t>
  </si>
  <si>
    <t>Lee los comentarios incluidos en cada cabecera.</t>
  </si>
  <si>
    <t>© e.ditor consulting y los autores</t>
  </si>
  <si>
    <t>comenzar</t>
  </si>
  <si>
    <t>Libro GRATUITO para Excel® basado en un modelo original de A. Dunyó</t>
  </si>
  <si>
    <t>precio m.</t>
  </si>
  <si>
    <r>
      <t>Plan de Ventas</t>
    </r>
    <r>
      <rPr>
        <b/>
        <sz val="22"/>
        <color rgb="FFFFFF99"/>
        <rFont val="Segoe UI"/>
        <family val="2"/>
      </rPr>
      <t xml:space="preserve"> </t>
    </r>
    <r>
      <rPr>
        <b/>
        <i/>
        <sz val="22"/>
        <color rgb="FFFFFF99"/>
        <rFont val="Segoe UI"/>
        <family val="2"/>
      </rPr>
      <t>Express</t>
    </r>
  </si>
  <si>
    <t>No es recomendable usar criterios subjetivos sin base o impresiones, haz un estudio (por pequeño que sea siempre será útil) antes de decidir.</t>
  </si>
  <si>
    <t>Esta hoja sirva para fijar fácil y rápidamente el precio de venta de un producto o servicio.</t>
  </si>
  <si>
    <t>Aquí puedes calcular de forma rápida un presupuesto por producto o familia.</t>
  </si>
  <si>
    <t>Esta hoja sirve para elaborar detalladamente un presupuesto de ventas por origen.</t>
  </si>
  <si>
    <t>Al hacerlo se calculará el número de ventas.</t>
  </si>
  <si>
    <t>Copia, modifica y adapta este modelo a tus necesidades (sólo en la versión libre).</t>
  </si>
  <si>
    <t>Al final es recomendable revisar que el presupuesto cuadre y sea correcto en todos sus extremos.</t>
  </si>
  <si>
    <t>Esta hoja sirve para distribuir previsiones de venta por producto entre varias zonas.</t>
  </si>
  <si>
    <r>
      <t xml:space="preserve">Es preciso </t>
    </r>
    <r>
      <rPr>
        <b/>
        <sz val="9"/>
        <color rgb="FFFF0000"/>
        <rFont val="Tahoma"/>
        <family val="2"/>
      </rPr>
      <t>VIGILAR QUE EL TOTAL DE CUOTAS SIEMPRE SUME 100%</t>
    </r>
    <r>
      <rPr>
        <b/>
        <sz val="9"/>
        <rFont val="Tahoma"/>
        <family val="2"/>
      </rPr>
      <t>, en caso contrario dará resultado erróneo.</t>
    </r>
  </si>
  <si>
    <t>Hay que repetir esta operación para cada uno de los productos o familia de productos.</t>
  </si>
  <si>
    <t>Vendedor 1</t>
  </si>
  <si>
    <t>ZONA 1</t>
  </si>
  <si>
    <t>ZONA 2</t>
  </si>
  <si>
    <t>ZONA 3</t>
  </si>
  <si>
    <t>ZONA 4</t>
  </si>
  <si>
    <t>ZONA 5</t>
  </si>
  <si>
    <t>ZONA 6</t>
  </si>
  <si>
    <t>ZONA 7</t>
  </si>
  <si>
    <t>ZONA 8</t>
  </si>
  <si>
    <t>ZONA 9</t>
  </si>
  <si>
    <t>ZONA 10</t>
  </si>
  <si>
    <r>
      <t>PE176BG Plan Ventas Express  para Excel</t>
    </r>
    <r>
      <rPr>
        <sz val="8"/>
        <color rgb="FFFFFFCC"/>
        <rFont val="Segoe UI"/>
        <family val="2"/>
      </rPr>
      <t>©</t>
    </r>
    <r>
      <rPr>
        <sz val="10"/>
        <color rgb="FFFFFFCC"/>
        <rFont val="Segoe UI"/>
        <family val="2"/>
      </rPr>
      <t xml:space="preserve"> 2010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</si>
</sst>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0_ ;[Red]\-#,##0\ "/>
    <numFmt numFmtId="165" formatCode="#,##0_ ;\-#,##0\ "/>
    <numFmt numFmtId="166" formatCode="#,##0.00_ ;\-#,##0.00\ "/>
    <numFmt numFmtId="167" formatCode="#,##0.00_ ;[Red]\-#,##0.00\ "/>
  </numFmts>
  <fonts count="71" x14ac:knownFonts="1">
    <font>
      <sz val="10"/>
      <name val="Arial"/>
    </font>
    <font>
      <sz val="10"/>
      <name val="Arial"/>
      <family val="2"/>
    </font>
    <font>
      <sz val="8"/>
      <name val="Arial"/>
      <family val="2"/>
    </font>
    <font>
      <sz val="11"/>
      <name val="Arial"/>
      <family val="2"/>
    </font>
    <font>
      <b/>
      <sz val="12"/>
      <color indexed="9"/>
      <name val="Tahoma"/>
      <family val="2"/>
    </font>
    <font>
      <sz val="10"/>
      <name val="Tahoma"/>
      <family val="2"/>
    </font>
    <font>
      <b/>
      <sz val="11"/>
      <name val="Tahoma"/>
      <family val="2"/>
    </font>
    <font>
      <sz val="10"/>
      <name val="Arial"/>
      <family val="2"/>
    </font>
    <font>
      <b/>
      <sz val="14"/>
      <name val="Tahoma"/>
      <family val="2"/>
    </font>
    <font>
      <b/>
      <sz val="11"/>
      <color indexed="26"/>
      <name val="Segoe UI"/>
      <family val="2"/>
    </font>
    <font>
      <b/>
      <sz val="10"/>
      <color rgb="FFC00000"/>
      <name val="Segoe UI"/>
      <family val="2"/>
    </font>
    <font>
      <b/>
      <sz val="9"/>
      <name val="Segoe UI"/>
      <family val="2"/>
    </font>
    <font>
      <b/>
      <sz val="10"/>
      <color indexed="26"/>
      <name val="Segoe UI"/>
      <family val="2"/>
    </font>
    <font>
      <b/>
      <sz val="10"/>
      <name val="Tahoma"/>
      <family val="2"/>
    </font>
    <font>
      <sz val="10"/>
      <name val="Segoe UI"/>
      <family val="2"/>
    </font>
    <font>
      <sz val="9"/>
      <name val="Tahoma"/>
      <family val="2"/>
    </font>
    <font>
      <b/>
      <sz val="8"/>
      <color rgb="FFFF0000"/>
      <name val="Tahoma"/>
      <family val="2"/>
    </font>
    <font>
      <sz val="9"/>
      <color indexed="60"/>
      <name val="Tahoma"/>
      <family val="2"/>
    </font>
    <font>
      <b/>
      <sz val="9"/>
      <color indexed="60"/>
      <name val="Segoe UI"/>
      <family val="2"/>
    </font>
    <font>
      <sz val="9"/>
      <color indexed="60"/>
      <name val="Segoe UI"/>
      <family val="2"/>
    </font>
    <font>
      <sz val="8"/>
      <name val="Tahoma"/>
      <family val="2"/>
    </font>
    <font>
      <b/>
      <sz val="10"/>
      <color indexed="9"/>
      <name val="Tahoma"/>
      <family val="2"/>
    </font>
    <font>
      <b/>
      <sz val="16"/>
      <color indexed="9"/>
      <name val="Segoe UI"/>
      <family val="2"/>
    </font>
    <font>
      <sz val="9"/>
      <color indexed="10"/>
      <name val="Segoe UI"/>
      <family val="2"/>
    </font>
    <font>
      <b/>
      <sz val="9"/>
      <name val="Tahoma"/>
      <family val="2"/>
    </font>
    <font>
      <sz val="10"/>
      <color rgb="FFFF0000"/>
      <name val="Tahoma"/>
      <family val="2"/>
    </font>
    <font>
      <b/>
      <sz val="11"/>
      <color theme="0"/>
      <name val="Segoe UI"/>
      <family val="2"/>
    </font>
    <font>
      <b/>
      <sz val="10"/>
      <name val="Segoe UI"/>
      <family val="2"/>
    </font>
    <font>
      <b/>
      <sz val="10"/>
      <color rgb="FFA50021"/>
      <name val="Segoe UI"/>
      <family val="2"/>
    </font>
    <font>
      <sz val="8"/>
      <name val="Segoe UI"/>
      <family val="2"/>
    </font>
    <font>
      <sz val="9"/>
      <color theme="0" tint="-0.34998626667073579"/>
      <name val="Segoe UI"/>
      <family val="2"/>
    </font>
    <font>
      <b/>
      <sz val="14"/>
      <color indexed="26"/>
      <name val="Segoe UI"/>
      <family val="2"/>
    </font>
    <font>
      <b/>
      <sz val="11"/>
      <color rgb="FF993300"/>
      <name val="Tahoma"/>
      <family val="2"/>
    </font>
    <font>
      <b/>
      <sz val="10"/>
      <color rgb="FFC00000"/>
      <name val="Tahoma"/>
      <family val="2"/>
    </font>
    <font>
      <b/>
      <sz val="14"/>
      <color theme="0"/>
      <name val="Segoe UI"/>
      <family val="2"/>
    </font>
    <font>
      <b/>
      <sz val="16"/>
      <color theme="0"/>
      <name val="Segoe UI"/>
      <family val="2"/>
    </font>
    <font>
      <b/>
      <sz val="12"/>
      <color theme="6" tint="-0.249977111117893"/>
      <name val="Segoe UI"/>
      <family val="2"/>
    </font>
    <font>
      <b/>
      <sz val="9"/>
      <color theme="0"/>
      <name val="Segoe UI"/>
      <family val="2"/>
    </font>
    <font>
      <b/>
      <sz val="10"/>
      <color theme="0" tint="-4.9989318521683403E-2"/>
      <name val="Segoe UI"/>
      <family val="2"/>
    </font>
    <font>
      <sz val="10"/>
      <color rgb="FFC00000"/>
      <name val="Tahoma"/>
      <family val="2"/>
    </font>
    <font>
      <sz val="8"/>
      <color rgb="FFFF0000"/>
      <name val="Tahoma"/>
      <family val="2"/>
    </font>
    <font>
      <b/>
      <sz val="9"/>
      <color theme="0" tint="-4.9989318521683403E-2"/>
      <name val="Segoe UI"/>
      <family val="2"/>
    </font>
    <font>
      <b/>
      <sz val="9"/>
      <color rgb="FFFF0000"/>
      <name val="Tahoma"/>
      <family val="2"/>
    </font>
    <font>
      <b/>
      <sz val="12"/>
      <color indexed="26"/>
      <name val="Segoe UI"/>
      <family val="2"/>
    </font>
    <font>
      <b/>
      <sz val="10"/>
      <color theme="0"/>
      <name val="Segoe UI"/>
      <family val="2"/>
    </font>
    <font>
      <b/>
      <sz val="8"/>
      <color theme="0" tint="-4.9989318521683403E-2"/>
      <name val="Segoe UI"/>
      <family val="2"/>
    </font>
    <font>
      <b/>
      <sz val="8"/>
      <name val="Tahoma"/>
      <family val="2"/>
    </font>
    <font>
      <sz val="9"/>
      <color rgb="FFC00000"/>
      <name val="Tahoma"/>
      <family val="2"/>
    </font>
    <font>
      <sz val="28"/>
      <name val="Arial"/>
      <family val="2"/>
    </font>
    <font>
      <sz val="10"/>
      <color rgb="FFFFFFCC"/>
      <name val="Segoe UI"/>
      <family val="2"/>
    </font>
    <font>
      <sz val="8"/>
      <color rgb="FFFFFFCC"/>
      <name val="Segoe UI"/>
      <family val="2"/>
    </font>
    <font>
      <sz val="20"/>
      <name val="Arial"/>
      <family val="2"/>
    </font>
    <font>
      <sz val="8"/>
      <name val="Verdana"/>
      <family val="2"/>
    </font>
    <font>
      <sz val="9"/>
      <name val="Arial"/>
      <family val="2"/>
    </font>
    <font>
      <sz val="9"/>
      <color indexed="23"/>
      <name val="Segoe UI"/>
      <family val="2"/>
    </font>
    <font>
      <sz val="9"/>
      <name val="Verdana"/>
      <family val="2"/>
    </font>
    <font>
      <sz val="9"/>
      <name val="Segoe UI"/>
      <family val="2"/>
    </font>
    <font>
      <sz val="8"/>
      <color indexed="23"/>
      <name val="Tahoma"/>
      <family val="2"/>
    </font>
    <font>
      <b/>
      <sz val="12"/>
      <color indexed="42"/>
      <name val="Tahoma"/>
      <family val="2"/>
    </font>
    <font>
      <u/>
      <sz val="11"/>
      <color theme="10"/>
      <name val="Calibri"/>
      <family val="2"/>
    </font>
    <font>
      <b/>
      <sz val="12"/>
      <color rgb="FFFFFFCC"/>
      <name val="Segoe UI"/>
      <family val="2"/>
    </font>
    <font>
      <b/>
      <sz val="22"/>
      <color indexed="9"/>
      <name val="Segoe UI"/>
      <family val="2"/>
    </font>
    <font>
      <sz val="22"/>
      <color indexed="9"/>
      <name val="Segoe UI"/>
      <family val="2"/>
    </font>
    <font>
      <b/>
      <sz val="12"/>
      <name val="Segoe UI"/>
      <family val="2"/>
    </font>
    <font>
      <b/>
      <sz val="22"/>
      <color rgb="FFFFFF99"/>
      <name val="Segoe UI"/>
      <family val="2"/>
    </font>
    <font>
      <b/>
      <i/>
      <sz val="22"/>
      <color rgb="FFFFFF99"/>
      <name val="Segoe UI"/>
      <family val="2"/>
    </font>
    <font>
      <b/>
      <sz val="9"/>
      <color rgb="FFFF0000"/>
      <name val="Segoe UI"/>
      <family val="2"/>
    </font>
    <font>
      <sz val="10"/>
      <color theme="4"/>
      <name val="Tahoma"/>
      <family val="2"/>
    </font>
    <font>
      <b/>
      <sz val="10"/>
      <color theme="4"/>
      <name val="Tahoma"/>
      <family val="2"/>
    </font>
    <font>
      <b/>
      <sz val="10"/>
      <color theme="4"/>
      <name val="Segoe UI"/>
      <family val="2"/>
    </font>
    <font>
      <b/>
      <sz val="9"/>
      <color theme="4"/>
      <name val="Segoe UI"/>
      <family val="2"/>
    </font>
  </fonts>
  <fills count="24">
    <fill>
      <patternFill patternType="none"/>
    </fill>
    <fill>
      <patternFill patternType="gray125"/>
    </fill>
    <fill>
      <patternFill patternType="solid">
        <fgColor theme="6" tint="0.79998168889431442"/>
        <bgColor indexed="64"/>
      </patternFill>
    </fill>
    <fill>
      <patternFill patternType="solid">
        <fgColor indexed="59"/>
        <bgColor indexed="64"/>
      </patternFill>
    </fill>
    <fill>
      <patternFill patternType="solid">
        <fgColor rgb="FF333300"/>
        <bgColor indexed="64"/>
      </patternFill>
    </fill>
    <fill>
      <patternFill patternType="solid">
        <fgColor theme="0"/>
        <bgColor indexed="64"/>
      </patternFill>
    </fill>
    <fill>
      <patternFill patternType="solid">
        <fgColor rgb="FF996633"/>
        <bgColor indexed="64"/>
      </patternFill>
    </fill>
    <fill>
      <patternFill patternType="solid">
        <fgColor theme="9" tint="0.39997558519241921"/>
        <bgColor indexed="64"/>
      </patternFill>
    </fill>
    <fill>
      <patternFill patternType="solid">
        <fgColor rgb="FFC00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9" tint="0.59996337778862885"/>
        <bgColor indexed="64"/>
      </patternFill>
    </fill>
    <fill>
      <patternFill patternType="solid">
        <fgColor theme="6" tint="0.59996337778862885"/>
        <bgColor indexed="64"/>
      </patternFill>
    </fill>
    <fill>
      <patternFill patternType="solid">
        <fgColor theme="2" tint="-9.9948118533890809E-2"/>
        <bgColor indexed="64"/>
      </patternFill>
    </fill>
    <fill>
      <patternFill patternType="solid">
        <fgColor theme="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24994659260841701"/>
        <bgColor indexed="64"/>
      </patternFill>
    </fill>
  </fills>
  <borders count="165">
    <border>
      <left/>
      <right/>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bottom/>
      <diagonal/>
    </border>
    <border>
      <left style="thin">
        <color indexed="22"/>
      </left>
      <right/>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9"/>
      </left>
      <right/>
      <top style="thick">
        <color indexed="59"/>
      </top>
      <bottom style="thick">
        <color indexed="59"/>
      </bottom>
      <diagonal/>
    </border>
    <border>
      <left/>
      <right/>
      <top style="thick">
        <color indexed="59"/>
      </top>
      <bottom style="thick">
        <color indexed="59"/>
      </bottom>
      <diagonal/>
    </border>
    <border>
      <left/>
      <right style="thick">
        <color indexed="59"/>
      </right>
      <top style="thick">
        <color indexed="59"/>
      </top>
      <bottom style="thick">
        <color indexed="59"/>
      </bottom>
      <diagonal/>
    </border>
    <border>
      <left style="thin">
        <color indexed="22"/>
      </left>
      <right/>
      <top style="thick">
        <color indexed="59"/>
      </top>
      <bottom/>
      <diagonal/>
    </border>
    <border>
      <left/>
      <right/>
      <top style="thick">
        <color indexed="59"/>
      </top>
      <bottom/>
      <diagonal/>
    </border>
    <border>
      <left/>
      <right style="thin">
        <color theme="0" tint="-0.24994659260841701"/>
      </right>
      <top/>
      <bottom/>
      <diagonal/>
    </border>
    <border>
      <left style="thick">
        <color rgb="FF333300"/>
      </left>
      <right style="thick">
        <color rgb="FF333300"/>
      </right>
      <top style="thick">
        <color rgb="FF333300"/>
      </top>
      <bottom style="thick">
        <color rgb="FF333300"/>
      </bottom>
      <diagonal/>
    </border>
    <border>
      <left style="thin">
        <color rgb="FFFFFF99"/>
      </left>
      <right style="thin">
        <color rgb="FFFFFF99"/>
      </right>
      <top style="thick">
        <color rgb="FF996600"/>
      </top>
      <bottom style="thick">
        <color rgb="FF996600"/>
      </bottom>
      <diagonal/>
    </border>
    <border>
      <left style="thin">
        <color rgb="FFFFFF99"/>
      </left>
      <right style="thick">
        <color rgb="FF996600"/>
      </right>
      <top style="thick">
        <color rgb="FF996600"/>
      </top>
      <bottom style="thick">
        <color rgb="FF996600"/>
      </bottom>
      <diagonal/>
    </border>
    <border>
      <left style="medium">
        <color rgb="FFC00000"/>
      </left>
      <right style="medium">
        <color rgb="FFC00000"/>
      </right>
      <top style="medium">
        <color rgb="FFC00000"/>
      </top>
      <bottom style="medium">
        <color rgb="FFC00000"/>
      </bottom>
      <diagonal/>
    </border>
    <border>
      <left style="thin">
        <color rgb="FFC00000"/>
      </left>
      <right style="thin">
        <color rgb="FFC00000"/>
      </right>
      <top style="thin">
        <color rgb="FFC00000"/>
      </top>
      <bottom style="thin">
        <color rgb="FFC00000"/>
      </bottom>
      <diagonal/>
    </border>
    <border>
      <left/>
      <right style="thin">
        <color theme="0" tint="-0.24994659260841701"/>
      </right>
      <top/>
      <bottom style="thin">
        <color indexed="22"/>
      </bottom>
      <diagonal/>
    </border>
    <border>
      <left/>
      <right style="thick">
        <color rgb="FF333300"/>
      </right>
      <top style="thick">
        <color rgb="FF333300"/>
      </top>
      <bottom style="thick">
        <color rgb="FF3333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style="thin">
        <color rgb="FFC00000"/>
      </top>
      <bottom style="medium">
        <color rgb="FFC00000"/>
      </bottom>
      <diagonal/>
    </border>
    <border>
      <left/>
      <right style="thin">
        <color rgb="FFFFFF99"/>
      </right>
      <top style="thick">
        <color rgb="FF996600"/>
      </top>
      <bottom style="thick">
        <color rgb="FF996600"/>
      </bottom>
      <diagonal/>
    </border>
    <border>
      <left style="thin">
        <color theme="0" tint="-0.24994659260841701"/>
      </left>
      <right/>
      <top style="thin">
        <color theme="0" tint="-0.24994659260841701"/>
      </top>
      <bottom style="thin">
        <color theme="6" tint="-0.499984740745262"/>
      </bottom>
      <diagonal/>
    </border>
    <border>
      <left/>
      <right/>
      <top style="thin">
        <color theme="0" tint="-0.24994659260841701"/>
      </top>
      <bottom style="thin">
        <color theme="6" tint="-0.499984740745262"/>
      </bottom>
      <diagonal/>
    </border>
    <border>
      <left/>
      <right style="thin">
        <color theme="0" tint="-0.24994659260841701"/>
      </right>
      <top style="thin">
        <color theme="0" tint="-0.24994659260841701"/>
      </top>
      <bottom style="thin">
        <color theme="6" tint="-0.499984740745262"/>
      </bottom>
      <diagonal/>
    </border>
    <border>
      <left style="thick">
        <color rgb="FFC00000"/>
      </left>
      <right style="thick">
        <color rgb="FFC00000"/>
      </right>
      <top style="thick">
        <color rgb="FFC00000"/>
      </top>
      <bottom style="thick">
        <color rgb="FFC00000"/>
      </bottom>
      <diagonal/>
    </border>
    <border>
      <left style="thin">
        <color rgb="FFC00000"/>
      </left>
      <right style="thin">
        <color rgb="FFC00000"/>
      </right>
      <top/>
      <bottom style="thin">
        <color rgb="FFC00000"/>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rgb="FF333300"/>
      </left>
      <right style="medium">
        <color rgb="FF333300"/>
      </right>
      <top style="medium">
        <color rgb="FF333300"/>
      </top>
      <bottom style="medium">
        <color rgb="FF333300"/>
      </bottom>
      <diagonal/>
    </border>
    <border>
      <left/>
      <right/>
      <top/>
      <bottom style="hair">
        <color theme="0" tint="-0.14996795556505021"/>
      </bottom>
      <diagonal/>
    </border>
    <border>
      <left style="thin">
        <color theme="9" tint="-0.499984740745262"/>
      </left>
      <right/>
      <top/>
      <bottom style="hair">
        <color theme="0" tint="-0.14996795556505021"/>
      </bottom>
      <diagonal/>
    </border>
    <border>
      <left/>
      <right style="thin">
        <color theme="9" tint="-0.499984740745262"/>
      </right>
      <top/>
      <bottom style="hair">
        <color theme="0" tint="-0.14996795556505021"/>
      </bottom>
      <diagonal/>
    </border>
    <border>
      <left/>
      <right/>
      <top style="hair">
        <color theme="0" tint="-0.14996795556505021"/>
      </top>
      <bottom style="hair">
        <color theme="0" tint="-0.14996795556505021"/>
      </bottom>
      <diagonal/>
    </border>
    <border>
      <left style="thin">
        <color theme="9" tint="-0.499984740745262"/>
      </left>
      <right/>
      <top style="hair">
        <color theme="0" tint="-0.14996795556505021"/>
      </top>
      <bottom style="hair">
        <color theme="0" tint="-0.14996795556505021"/>
      </bottom>
      <diagonal/>
    </border>
    <border>
      <left/>
      <right style="thin">
        <color theme="9" tint="-0.499984740745262"/>
      </right>
      <top style="hair">
        <color theme="0" tint="-0.14996795556505021"/>
      </top>
      <bottom style="hair">
        <color theme="0" tint="-0.14996795556505021"/>
      </bottom>
      <diagonal/>
    </border>
    <border>
      <left style="thin">
        <color theme="0" tint="-0.24994659260841701"/>
      </left>
      <right/>
      <top style="hair">
        <color theme="0" tint="-0.14996795556505021"/>
      </top>
      <bottom style="thin">
        <color theme="9" tint="-0.499984740745262"/>
      </bottom>
      <diagonal/>
    </border>
    <border>
      <left style="thin">
        <color theme="9" tint="-0.499984740745262"/>
      </left>
      <right/>
      <top style="hair">
        <color theme="0" tint="-0.14996795556505021"/>
      </top>
      <bottom style="thin">
        <color theme="9" tint="-0.499984740745262"/>
      </bottom>
      <diagonal/>
    </border>
    <border>
      <left/>
      <right style="thin">
        <color theme="9" tint="-0.499984740745262"/>
      </right>
      <top style="hair">
        <color theme="0" tint="-0.14996795556505021"/>
      </top>
      <bottom style="thin">
        <color theme="9" tint="-0.499984740745262"/>
      </bottom>
      <diagonal/>
    </border>
    <border>
      <left style="thin">
        <color theme="0" tint="-0.24994659260841701"/>
      </left>
      <right/>
      <top/>
      <bottom/>
      <diagonal/>
    </border>
    <border>
      <left style="thin">
        <color theme="0" tint="-0.14996795556505021"/>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thin">
        <color theme="0" tint="-0.14996795556505021"/>
      </right>
      <top style="thin">
        <color theme="0" tint="-0.14996795556505021"/>
      </top>
      <bottom style="hair">
        <color theme="0" tint="-0.14993743705557422"/>
      </bottom>
      <diagonal/>
    </border>
    <border>
      <left style="thin">
        <color theme="0" tint="-0.14996795556505021"/>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thin">
        <color theme="0" tint="-0.14996795556505021"/>
      </right>
      <top style="hair">
        <color theme="0" tint="-0.14993743705557422"/>
      </top>
      <bottom style="hair">
        <color theme="0" tint="-0.14993743705557422"/>
      </bottom>
      <diagonal/>
    </border>
    <border>
      <left style="thin">
        <color theme="0" tint="-0.14996795556505021"/>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right style="thin">
        <color theme="0" tint="-0.14996795556505021"/>
      </right>
      <top style="hair">
        <color theme="0" tint="-0.14993743705557422"/>
      </top>
      <bottom style="thin">
        <color theme="0" tint="-0.14996795556505021"/>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C00000"/>
      </left>
      <right style="thin">
        <color theme="0" tint="-0.24994659260841701"/>
      </right>
      <top style="medium">
        <color rgb="FFC00000"/>
      </top>
      <bottom style="thin">
        <color theme="9" tint="-0.499984740745262"/>
      </bottom>
      <diagonal/>
    </border>
    <border>
      <left style="thin">
        <color theme="0" tint="-0.24994659260841701"/>
      </left>
      <right/>
      <top style="medium">
        <color rgb="FFC00000"/>
      </top>
      <bottom style="thin">
        <color theme="9" tint="-0.499984740745262"/>
      </bottom>
      <diagonal/>
    </border>
    <border>
      <left style="thin">
        <color theme="9" tint="-0.499984740745262"/>
      </left>
      <right/>
      <top style="medium">
        <color rgb="FFC00000"/>
      </top>
      <bottom style="thin">
        <color theme="9" tint="-0.499984740745262"/>
      </bottom>
      <diagonal/>
    </border>
    <border>
      <left/>
      <right style="thin">
        <color theme="9" tint="-0.499984740745262"/>
      </right>
      <top style="medium">
        <color rgb="FFC00000"/>
      </top>
      <bottom style="thin">
        <color theme="9" tint="-0.499984740745262"/>
      </bottom>
      <diagonal/>
    </border>
    <border>
      <left/>
      <right style="medium">
        <color rgb="FFC00000"/>
      </right>
      <top style="medium">
        <color rgb="FFC00000"/>
      </top>
      <bottom/>
      <diagonal/>
    </border>
    <border>
      <left style="medium">
        <color rgb="FFC00000"/>
      </left>
      <right/>
      <top/>
      <bottom style="hair">
        <color theme="0" tint="-0.14996795556505021"/>
      </bottom>
      <diagonal/>
    </border>
    <border>
      <left/>
      <right style="medium">
        <color rgb="FFC00000"/>
      </right>
      <top/>
      <bottom style="hair">
        <color theme="0" tint="-0.14996795556505021"/>
      </bottom>
      <diagonal/>
    </border>
    <border>
      <left style="medium">
        <color rgb="FFC00000"/>
      </left>
      <right/>
      <top style="hair">
        <color theme="0" tint="-0.14996795556505021"/>
      </top>
      <bottom style="hair">
        <color theme="0" tint="-0.14996795556505021"/>
      </bottom>
      <diagonal/>
    </border>
    <border>
      <left/>
      <right style="medium">
        <color rgb="FFC00000"/>
      </right>
      <top style="hair">
        <color theme="0" tint="-0.14996795556505021"/>
      </top>
      <bottom style="hair">
        <color theme="0" tint="-0.14996795556505021"/>
      </bottom>
      <diagonal/>
    </border>
    <border>
      <left style="medium">
        <color rgb="FFC00000"/>
      </left>
      <right style="thin">
        <color theme="0" tint="-0.24994659260841701"/>
      </right>
      <top style="hair">
        <color theme="0" tint="-0.14996795556505021"/>
      </top>
      <bottom style="thin">
        <color theme="9" tint="-0.499984740745262"/>
      </bottom>
      <diagonal/>
    </border>
    <border>
      <left/>
      <right style="medium">
        <color rgb="FFC00000"/>
      </right>
      <top style="hair">
        <color theme="0" tint="-0.14996795556505021"/>
      </top>
      <bottom style="thin">
        <color theme="9" tint="-0.499984740745262"/>
      </bottom>
      <diagonal/>
    </border>
    <border>
      <left/>
      <right style="medium">
        <color rgb="FFC00000"/>
      </right>
      <top/>
      <bottom/>
      <diagonal/>
    </border>
    <border>
      <left style="medium">
        <color rgb="FFC00000"/>
      </left>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rgb="FFC00000"/>
      </left>
      <right style="thin">
        <color rgb="FFC00000"/>
      </right>
      <top style="thin">
        <color rgb="FFC00000"/>
      </top>
      <bottom style="hair">
        <color rgb="FFC00000"/>
      </bottom>
      <diagonal/>
    </border>
    <border>
      <left style="thin">
        <color rgb="FFC00000"/>
      </left>
      <right style="thin">
        <color rgb="FFC00000"/>
      </right>
      <top style="hair">
        <color rgb="FFC00000"/>
      </top>
      <bottom style="hair">
        <color rgb="FFC00000"/>
      </bottom>
      <diagonal/>
    </border>
    <border>
      <left style="thin">
        <color rgb="FFC00000"/>
      </left>
      <right style="thin">
        <color rgb="FFC00000"/>
      </right>
      <top style="hair">
        <color rgb="FFC00000"/>
      </top>
      <bottom style="thin">
        <color rgb="FFC00000"/>
      </bottom>
      <diagonal/>
    </border>
    <border>
      <left style="medium">
        <color rgb="FFC00000"/>
      </left>
      <right style="medium">
        <color rgb="FFC00000"/>
      </right>
      <top style="thin">
        <color rgb="FFC00000"/>
      </top>
      <bottom style="thin">
        <color rgb="FFC00000"/>
      </bottom>
      <diagonal/>
    </border>
    <border>
      <left style="medium">
        <color rgb="FFC00000"/>
      </left>
      <right style="thin">
        <color theme="0" tint="-0.24994659260841701"/>
      </right>
      <top style="thin">
        <color theme="9" tint="-0.499984740745262"/>
      </top>
      <bottom style="medium">
        <color rgb="FFC00000"/>
      </bottom>
      <diagonal/>
    </border>
    <border>
      <left style="thin">
        <color theme="0" tint="-0.24994659260841701"/>
      </left>
      <right/>
      <top style="thin">
        <color theme="9" tint="-0.499984740745262"/>
      </top>
      <bottom style="medium">
        <color rgb="FFC00000"/>
      </bottom>
      <diagonal/>
    </border>
    <border>
      <left style="thin">
        <color theme="9" tint="-0.499984740745262"/>
      </left>
      <right/>
      <top style="thin">
        <color theme="9" tint="-0.499984740745262"/>
      </top>
      <bottom style="medium">
        <color rgb="FFC00000"/>
      </bottom>
      <diagonal/>
    </border>
    <border>
      <left/>
      <right style="thin">
        <color theme="9" tint="-0.499984740745262"/>
      </right>
      <top style="thin">
        <color theme="9" tint="-0.499984740745262"/>
      </top>
      <bottom style="medium">
        <color rgb="FFC00000"/>
      </bottom>
      <diagonal/>
    </border>
    <border>
      <left/>
      <right style="medium">
        <color rgb="FFC00000"/>
      </right>
      <top style="thin">
        <color theme="9" tint="-0.499984740745262"/>
      </top>
      <bottom style="medium">
        <color rgb="FFC00000"/>
      </bottom>
      <diagonal/>
    </border>
    <border>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bottom style="thin">
        <color theme="0" tint="-0.24994659260841701"/>
      </bottom>
      <diagonal/>
    </border>
    <border>
      <left style="thick">
        <color rgb="FF996633"/>
      </left>
      <right style="thin">
        <color rgb="FFFFFF99"/>
      </right>
      <top style="thick">
        <color rgb="FF996600"/>
      </top>
      <bottom style="thick">
        <color rgb="FF996600"/>
      </bottom>
      <diagonal/>
    </border>
    <border>
      <left style="thick">
        <color rgb="FF333300"/>
      </left>
      <right/>
      <top style="thick">
        <color rgb="FF333300"/>
      </top>
      <bottom style="thick">
        <color rgb="FF333300"/>
      </bottom>
      <diagonal/>
    </border>
    <border>
      <left style="medium">
        <color rgb="FF996600"/>
      </left>
      <right/>
      <top style="medium">
        <color rgb="FF996600"/>
      </top>
      <bottom style="medium">
        <color rgb="FF996600"/>
      </bottom>
      <diagonal/>
    </border>
    <border>
      <left/>
      <right style="medium">
        <color rgb="FF996600"/>
      </right>
      <top style="medium">
        <color rgb="FF996600"/>
      </top>
      <bottom style="medium">
        <color rgb="FF996600"/>
      </bottom>
      <diagonal/>
    </border>
    <border>
      <left style="medium">
        <color theme="2" tint="-0.499984740745262"/>
      </left>
      <right style="thin">
        <color theme="2" tint="-9.9948118533890809E-2"/>
      </right>
      <top style="medium">
        <color theme="2" tint="-0.499984740745262"/>
      </top>
      <bottom style="medium">
        <color theme="2" tint="-0.499984740745262"/>
      </bottom>
      <diagonal/>
    </border>
    <border>
      <left style="thin">
        <color theme="2" tint="-9.9948118533890809E-2"/>
      </left>
      <right style="medium">
        <color theme="2" tint="-0.499984740745262"/>
      </right>
      <top style="medium">
        <color theme="2" tint="-0.499984740745262"/>
      </top>
      <bottom style="medium">
        <color theme="2" tint="-0.499984740745262"/>
      </bottom>
      <diagonal/>
    </border>
    <border>
      <left style="thin">
        <color theme="2" tint="-9.9948118533890809E-2"/>
      </left>
      <right style="thin">
        <color theme="2" tint="-9.9948118533890809E-2"/>
      </right>
      <top style="medium">
        <color theme="2" tint="-0.499984740745262"/>
      </top>
      <bottom style="medium">
        <color theme="2" tint="-0.499984740745262"/>
      </bottom>
      <diagonal/>
    </border>
    <border>
      <left style="medium">
        <color theme="2" tint="-0.499984740745262"/>
      </left>
      <right style="thin">
        <color theme="2" tint="-9.9948118533890809E-2"/>
      </right>
      <top style="medium">
        <color theme="2" tint="-0.499984740745262"/>
      </top>
      <bottom/>
      <diagonal/>
    </border>
    <border>
      <left style="thin">
        <color theme="2" tint="-9.9948118533890809E-2"/>
      </left>
      <right style="medium">
        <color theme="2" tint="-0.499984740745262"/>
      </right>
      <top style="medium">
        <color theme="2" tint="-0.499984740745262"/>
      </top>
      <bottom/>
      <diagonal/>
    </border>
    <border>
      <left style="thin">
        <color theme="2" tint="-0.499984740745262"/>
      </left>
      <right style="hair">
        <color theme="2" tint="-0.499984740745262"/>
      </right>
      <top style="thin">
        <color theme="2" tint="-0.499984740745262"/>
      </top>
      <bottom style="hair">
        <color theme="2" tint="-0.499984740745262"/>
      </bottom>
      <diagonal/>
    </border>
    <border>
      <left style="hair">
        <color theme="2" tint="-0.499984740745262"/>
      </left>
      <right style="thin">
        <color theme="2" tint="-0.499984740745262"/>
      </right>
      <top style="thin">
        <color theme="2" tint="-0.499984740745262"/>
      </top>
      <bottom style="hair">
        <color theme="2" tint="-0.499984740745262"/>
      </bottom>
      <diagonal/>
    </border>
    <border>
      <left style="thin">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style="thin">
        <color theme="2" tint="-0.499984740745262"/>
      </right>
      <top style="hair">
        <color theme="2" tint="-0.499984740745262"/>
      </top>
      <bottom style="hair">
        <color theme="2" tint="-0.499984740745262"/>
      </bottom>
      <diagonal/>
    </border>
    <border>
      <left style="thin">
        <color theme="2" tint="-0.499984740745262"/>
      </left>
      <right style="thin">
        <color theme="2" tint="-0.499984740745262"/>
      </right>
      <top style="medium">
        <color theme="2" tint="-0.499984740745262"/>
      </top>
      <bottom style="hair">
        <color theme="2" tint="-0.499984740745262"/>
      </bottom>
      <diagonal/>
    </border>
    <border>
      <left style="thin">
        <color theme="2" tint="-0.499984740745262"/>
      </left>
      <right style="thin">
        <color theme="2" tint="-0.499984740745262"/>
      </right>
      <top style="hair">
        <color theme="2" tint="-0.499984740745262"/>
      </top>
      <bottom style="hair">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hair">
        <color theme="2" tint="-0.499984740745262"/>
      </top>
      <bottom/>
      <diagonal/>
    </border>
    <border>
      <left style="medium">
        <color theme="2" tint="-0.499984740745262"/>
      </left>
      <right style="thin">
        <color theme="2" tint="-9.9948118533890809E-2"/>
      </right>
      <top/>
      <bottom/>
      <diagonal/>
    </border>
    <border>
      <left style="thin">
        <color theme="2" tint="-9.9948118533890809E-2"/>
      </left>
      <right style="medium">
        <color theme="2" tint="-0.499984740745262"/>
      </right>
      <top/>
      <bottom/>
      <diagonal/>
    </border>
    <border>
      <left style="medium">
        <color theme="2" tint="-0.749961851863155"/>
      </left>
      <right/>
      <top style="medium">
        <color theme="2" tint="-0.749961851863155"/>
      </top>
      <bottom style="thin">
        <color theme="2" tint="-9.9948118533890809E-2"/>
      </bottom>
      <diagonal/>
    </border>
    <border>
      <left/>
      <right style="medium">
        <color theme="2" tint="-0.749961851863155"/>
      </right>
      <top style="medium">
        <color theme="2" tint="-0.749961851863155"/>
      </top>
      <bottom style="thin">
        <color theme="2" tint="-9.9948118533890809E-2"/>
      </bottom>
      <diagonal/>
    </border>
    <border>
      <left style="thin">
        <color theme="2" tint="-0.499984740745262"/>
      </left>
      <right/>
      <top style="thin">
        <color theme="2" tint="-0.499984740745262"/>
      </top>
      <bottom style="medium">
        <color theme="2" tint="-0.499984740745262"/>
      </bottom>
      <diagonal/>
    </border>
    <border>
      <left/>
      <right style="thin">
        <color theme="2" tint="-0.499984740745262"/>
      </right>
      <top style="thin">
        <color theme="2" tint="-0.499984740745262"/>
      </top>
      <bottom style="medium">
        <color theme="2" tint="-0.499984740745262"/>
      </bottom>
      <diagonal/>
    </border>
    <border>
      <left/>
      <right style="thin">
        <color indexed="22"/>
      </right>
      <top style="thin">
        <color theme="0" tint="-0.24994659260841701"/>
      </top>
      <bottom/>
      <diagonal/>
    </border>
    <border>
      <left style="thick">
        <color indexed="59"/>
      </left>
      <right/>
      <top/>
      <bottom style="thin">
        <color theme="0" tint="-0.34998626667073579"/>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thick">
        <color rgb="FF333300"/>
      </top>
      <bottom style="thick">
        <color rgb="FF333300"/>
      </bottom>
      <diagonal/>
    </border>
    <border>
      <left style="medium">
        <color theme="2" tint="-0.499984740745262"/>
      </left>
      <right style="thin">
        <color rgb="FFFFFFCC"/>
      </right>
      <top style="medium">
        <color theme="2" tint="-0.499984740745262"/>
      </top>
      <bottom style="medium">
        <color theme="2" tint="-0.499984740745262"/>
      </bottom>
      <diagonal/>
    </border>
    <border>
      <left style="thin">
        <color rgb="FFFFFFCC"/>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hair">
        <color theme="2" tint="-0.499984740745262"/>
      </left>
      <right style="thin">
        <color theme="2" tint="-0.499984740745262"/>
      </right>
      <top style="medium">
        <color theme="2" tint="-0.499984740745262"/>
      </top>
      <bottom style="hair">
        <color theme="2" tint="-0.499984740745262"/>
      </bottom>
      <diagonal/>
    </border>
    <border>
      <left style="hair">
        <color theme="2" tint="-0.499984740745262"/>
      </left>
      <right style="thin">
        <color theme="2" tint="-0.499984740745262"/>
      </right>
      <top style="hair">
        <color theme="2" tint="-0.499984740745262"/>
      </top>
      <bottom style="medium">
        <color theme="2" tint="-0.499984740745262"/>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n">
        <color theme="2" tint="-0.499984740745262"/>
      </left>
      <right style="hair">
        <color theme="2" tint="-0.499984740745262"/>
      </right>
      <top/>
      <bottom style="hair">
        <color theme="2" tint="-0.499984740745262"/>
      </bottom>
      <diagonal/>
    </border>
    <border>
      <left style="hair">
        <color theme="2" tint="-0.499984740745262"/>
      </left>
      <right style="thin">
        <color theme="2" tint="-0.499984740745262"/>
      </right>
      <top/>
      <bottom style="hair">
        <color theme="2" tint="-0.499984740745262"/>
      </bottom>
      <diagonal/>
    </border>
    <border>
      <left style="medium">
        <color theme="6" tint="-0.24994659260841701"/>
      </left>
      <right style="thin">
        <color theme="2" tint="-9.9948118533890809E-2"/>
      </right>
      <top style="medium">
        <color theme="6" tint="-0.24994659260841701"/>
      </top>
      <bottom style="medium">
        <color theme="6" tint="-0.24994659260841701"/>
      </bottom>
      <diagonal/>
    </border>
    <border>
      <left style="thin">
        <color theme="2" tint="-9.9948118533890809E-2"/>
      </left>
      <right style="medium">
        <color theme="6" tint="-0.24994659260841701"/>
      </right>
      <top style="medium">
        <color theme="6" tint="-0.24994659260841701"/>
      </top>
      <bottom style="medium">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2" tint="-0.499984740745262"/>
      </left>
      <right style="hair">
        <color theme="2" tint="-0.499984740745262"/>
      </right>
      <top style="hair">
        <color theme="2" tint="-0.499984740745262"/>
      </top>
      <bottom/>
      <diagonal/>
    </border>
    <border>
      <left style="thin">
        <color theme="2" tint="-0.499984740745262"/>
      </left>
      <right style="thin">
        <color theme="2" tint="-0.499984740745262"/>
      </right>
      <top/>
      <bottom style="hair">
        <color theme="2" tint="-0.499984740745262"/>
      </bottom>
      <diagonal/>
    </border>
    <border>
      <left style="thin">
        <color theme="6" tint="-0.24994659260841701"/>
      </left>
      <right style="thin">
        <color theme="2" tint="-9.9948118533890809E-2"/>
      </right>
      <top style="thin">
        <color theme="6" tint="-0.24994659260841701"/>
      </top>
      <bottom style="thin">
        <color theme="6" tint="-0.24994659260841701"/>
      </bottom>
      <diagonal/>
    </border>
    <border>
      <left style="thin">
        <color theme="2" tint="-9.9948118533890809E-2"/>
      </left>
      <right style="thin">
        <color theme="2" tint="-9.9948118533890809E-2"/>
      </right>
      <top style="thin">
        <color theme="6" tint="-0.24994659260841701"/>
      </top>
      <bottom style="thin">
        <color theme="6" tint="-0.24994659260841701"/>
      </bottom>
      <diagonal/>
    </border>
    <border>
      <left style="thin">
        <color theme="2" tint="-9.9948118533890809E-2"/>
      </left>
      <right style="thin">
        <color theme="6" tint="-0.24994659260841701"/>
      </right>
      <top style="thin">
        <color theme="6" tint="-0.24994659260841701"/>
      </top>
      <bottom style="thin">
        <color theme="6" tint="-0.24994659260841701"/>
      </bottom>
      <diagonal/>
    </border>
    <border>
      <left style="thin">
        <color theme="2" tint="-0.499984740745262"/>
      </left>
      <right style="hair">
        <color theme="2" tint="-0.499984740745262"/>
      </right>
      <top style="hair">
        <color theme="2" tint="-0.499984740745262"/>
      </top>
      <bottom style="thin">
        <color theme="2" tint="-0.499984740745262"/>
      </bottom>
      <diagonal/>
    </border>
    <border>
      <left style="hair">
        <color theme="2" tint="-0.499984740745262"/>
      </left>
      <right style="thin">
        <color theme="2" tint="-0.499984740745262"/>
      </right>
      <top style="hair">
        <color theme="2" tint="-0.499984740745262"/>
      </top>
      <bottom style="thin">
        <color theme="2" tint="-0.499984740745262"/>
      </bottom>
      <diagonal/>
    </border>
    <border>
      <left style="thin">
        <color rgb="FFC0C0C0"/>
      </left>
      <right/>
      <top/>
      <bottom/>
      <diagonal/>
    </border>
    <border>
      <left/>
      <right style="thin">
        <color rgb="FFC0C0C0"/>
      </right>
      <top/>
      <bottom/>
      <diagonal/>
    </border>
    <border>
      <left style="thin">
        <color rgb="FFC0C0C0"/>
      </left>
      <right/>
      <top style="thin">
        <color indexed="22"/>
      </top>
      <bottom/>
      <diagonal/>
    </border>
    <border>
      <left/>
      <right/>
      <top style="thin">
        <color indexed="22"/>
      </top>
      <bottom/>
      <diagonal/>
    </border>
    <border>
      <left/>
      <right style="thin">
        <color rgb="FFC0C0C0"/>
      </right>
      <top style="thin">
        <color indexed="22"/>
      </top>
      <bottom/>
      <diagonal/>
    </border>
    <border>
      <left style="thin">
        <color rgb="FFC0C0C0"/>
      </left>
      <right/>
      <top/>
      <bottom style="thin">
        <color indexed="22"/>
      </bottom>
      <diagonal/>
    </border>
    <border>
      <left/>
      <right style="thin">
        <color rgb="FFC0C0C0"/>
      </right>
      <top/>
      <bottom style="thin">
        <color rgb="FFC0C0C0"/>
      </bottom>
      <diagonal/>
    </border>
    <border>
      <left style="thin">
        <color indexed="22"/>
      </left>
      <right/>
      <top style="thin">
        <color indexed="22"/>
      </top>
      <bottom/>
      <diagonal/>
    </border>
    <border>
      <left style="thick">
        <color rgb="FF333300"/>
      </left>
      <right/>
      <top style="thick">
        <color rgb="FF333300"/>
      </top>
      <bottom style="thin">
        <color theme="0"/>
      </bottom>
      <diagonal/>
    </border>
    <border>
      <left/>
      <right/>
      <top style="thick">
        <color rgb="FF333300"/>
      </top>
      <bottom style="thin">
        <color theme="0"/>
      </bottom>
      <diagonal/>
    </border>
    <border>
      <left/>
      <right style="thick">
        <color rgb="FF333300"/>
      </right>
      <top style="thick">
        <color rgb="FF333300"/>
      </top>
      <bottom style="thin">
        <color theme="0"/>
      </bottom>
      <diagonal/>
    </border>
    <border>
      <left style="thick">
        <color rgb="FF333300"/>
      </left>
      <right/>
      <top style="thin">
        <color theme="0"/>
      </top>
      <bottom style="thick">
        <color rgb="FF333300"/>
      </bottom>
      <diagonal/>
    </border>
    <border>
      <left/>
      <right/>
      <top style="thin">
        <color theme="0"/>
      </top>
      <bottom style="thick">
        <color rgb="FF333300"/>
      </bottom>
      <diagonal/>
    </border>
    <border>
      <left/>
      <right style="thick">
        <color rgb="FF333300"/>
      </right>
      <top style="thin">
        <color theme="0"/>
      </top>
      <bottom style="thick">
        <color rgb="FF333300"/>
      </bottom>
      <diagonal/>
    </border>
    <border>
      <left style="medium">
        <color rgb="FF333300"/>
      </left>
      <right/>
      <top style="medium">
        <color rgb="FF333300"/>
      </top>
      <bottom/>
      <diagonal/>
    </border>
    <border>
      <left/>
      <right/>
      <top style="medium">
        <color rgb="FF333300"/>
      </top>
      <bottom/>
      <diagonal/>
    </border>
    <border>
      <left/>
      <right style="medium">
        <color rgb="FF333300"/>
      </right>
      <top style="medium">
        <color rgb="FF333300"/>
      </top>
      <bottom/>
      <diagonal/>
    </border>
    <border>
      <left style="medium">
        <color rgb="FF333300"/>
      </left>
      <right/>
      <top/>
      <bottom style="medium">
        <color rgb="FF333300"/>
      </bottom>
      <diagonal/>
    </border>
    <border>
      <left/>
      <right/>
      <top/>
      <bottom style="medium">
        <color rgb="FF333300"/>
      </bottom>
      <diagonal/>
    </border>
    <border>
      <left/>
      <right style="medium">
        <color rgb="FF333300"/>
      </right>
      <top/>
      <bottom style="medium">
        <color rgb="FF333300"/>
      </bottom>
      <diagonal/>
    </border>
  </borders>
  <cellStyleXfs count="3">
    <xf numFmtId="0" fontId="0" fillId="0" borderId="0"/>
    <xf numFmtId="41" fontId="7" fillId="0" borderId="0" applyFont="0" applyFill="0" applyBorder="0" applyAlignment="0" applyProtection="0"/>
    <xf numFmtId="0" fontId="59" fillId="0" borderId="0" applyNumberFormat="0" applyFill="0" applyBorder="0" applyAlignment="0" applyProtection="0">
      <alignment vertical="top"/>
      <protection locked="0"/>
    </xf>
  </cellStyleXfs>
  <cellXfs count="352">
    <xf numFmtId="0" fontId="0" fillId="0" borderId="0" xfId="0"/>
    <xf numFmtId="0" fontId="5" fillId="3" borderId="20" xfId="0" applyFont="1" applyFill="1" applyBorder="1" applyAlignment="1"/>
    <xf numFmtId="0" fontId="8" fillId="4" borderId="22" xfId="0" applyFont="1" applyFill="1" applyBorder="1" applyAlignment="1" applyProtection="1">
      <alignment vertical="center"/>
      <protection locked="0"/>
    </xf>
    <xf numFmtId="0" fontId="9" fillId="4" borderId="26" xfId="0" applyFont="1" applyFill="1" applyBorder="1" applyAlignment="1">
      <alignment horizontal="center" vertical="center" wrapText="1"/>
    </xf>
    <xf numFmtId="0" fontId="5" fillId="2" borderId="0" xfId="0" applyFont="1" applyFill="1" applyBorder="1"/>
    <xf numFmtId="0" fontId="9" fillId="8" borderId="39" xfId="0" applyFont="1" applyFill="1" applyBorder="1" applyAlignment="1">
      <alignment horizontal="center" vertical="center" wrapText="1"/>
    </xf>
    <xf numFmtId="0" fontId="22" fillId="3" borderId="21" xfId="0" applyFont="1" applyFill="1" applyBorder="1" applyAlignment="1">
      <alignment vertical="center"/>
    </xf>
    <xf numFmtId="0" fontId="5" fillId="0" borderId="0" xfId="0" applyFont="1" applyFill="1"/>
    <xf numFmtId="0" fontId="0" fillId="0" borderId="0" xfId="0" applyFill="1"/>
    <xf numFmtId="0" fontId="5" fillId="0" borderId="0" xfId="0" applyFont="1" applyFill="1" applyAlignment="1"/>
    <xf numFmtId="0" fontId="5" fillId="12" borderId="0" xfId="0" applyFont="1" applyFill="1" applyBorder="1"/>
    <xf numFmtId="0" fontId="0" fillId="0" borderId="0" xfId="0" applyFill="1" applyAlignment="1"/>
    <xf numFmtId="0" fontId="5" fillId="0" borderId="0" xfId="0" applyFont="1" applyFill="1" applyBorder="1"/>
    <xf numFmtId="0" fontId="5" fillId="12" borderId="23" xfId="0" applyFont="1" applyFill="1" applyBorder="1"/>
    <xf numFmtId="0" fontId="5" fillId="12" borderId="4" xfId="0" applyFont="1" applyFill="1" applyBorder="1"/>
    <xf numFmtId="0" fontId="5" fillId="12" borderId="25" xfId="0" applyFont="1" applyFill="1" applyBorder="1"/>
    <xf numFmtId="0" fontId="5" fillId="12" borderId="24" xfId="0" applyFont="1" applyFill="1" applyBorder="1"/>
    <xf numFmtId="0" fontId="25" fillId="12" borderId="0" xfId="0" applyFont="1" applyFill="1" applyBorder="1"/>
    <xf numFmtId="0" fontId="14" fillId="12" borderId="0" xfId="0" applyFont="1" applyFill="1" applyBorder="1"/>
    <xf numFmtId="0" fontId="5" fillId="12" borderId="4" xfId="0" applyFont="1" applyFill="1" applyBorder="1" applyAlignment="1"/>
    <xf numFmtId="0" fontId="5" fillId="12" borderId="25" xfId="0" applyFont="1" applyFill="1" applyBorder="1" applyAlignment="1"/>
    <xf numFmtId="0" fontId="5" fillId="12" borderId="5" xfId="0" applyFont="1" applyFill="1" applyBorder="1"/>
    <xf numFmtId="0" fontId="5" fillId="12" borderId="2" xfId="0" applyFont="1" applyFill="1" applyBorder="1"/>
    <xf numFmtId="0" fontId="5" fillId="12" borderId="31" xfId="0" applyFont="1" applyFill="1" applyBorder="1"/>
    <xf numFmtId="4" fontId="27" fillId="9" borderId="29" xfId="1" applyNumberFormat="1" applyFont="1" applyFill="1" applyBorder="1" applyAlignment="1" applyProtection="1">
      <alignment horizontal="center"/>
    </xf>
    <xf numFmtId="0" fontId="27" fillId="9" borderId="40" xfId="0" applyFont="1" applyFill="1" applyBorder="1" applyAlignment="1">
      <alignment horizontal="right"/>
    </xf>
    <xf numFmtId="0" fontId="27" fillId="9" borderId="30" xfId="0" applyFont="1" applyFill="1" applyBorder="1" applyAlignment="1">
      <alignment horizontal="right"/>
    </xf>
    <xf numFmtId="4" fontId="26" fillId="10" borderId="43" xfId="0" applyNumberFormat="1" applyFont="1" applyFill="1" applyBorder="1" applyAlignment="1">
      <alignment horizontal="center" vertical="center" shrinkToFit="1"/>
    </xf>
    <xf numFmtId="0" fontId="0" fillId="12" borderId="0" xfId="0" applyFill="1"/>
    <xf numFmtId="0" fontId="20" fillId="2" borderId="0" xfId="1" applyNumberFormat="1" applyFont="1" applyFill="1" applyBorder="1" applyAlignment="1" applyProtection="1">
      <alignment horizontal="center"/>
      <protection locked="0"/>
    </xf>
    <xf numFmtId="165" fontId="20" fillId="2" borderId="0" xfId="1" applyNumberFormat="1" applyFont="1" applyFill="1" applyBorder="1" applyAlignment="1" applyProtection="1">
      <alignment horizontal="right"/>
      <protection locked="0"/>
    </xf>
    <xf numFmtId="0" fontId="0" fillId="0" borderId="0" xfId="0" applyFill="1" applyBorder="1"/>
    <xf numFmtId="0" fontId="4" fillId="0" borderId="0" xfId="0" applyFont="1" applyFill="1" applyBorder="1" applyAlignment="1">
      <alignment horizontal="center"/>
    </xf>
    <xf numFmtId="0" fontId="16" fillId="0" borderId="0" xfId="0" applyFont="1" applyFill="1" applyBorder="1" applyAlignment="1">
      <alignment horizontal="center" vertical="center" wrapText="1"/>
    </xf>
    <xf numFmtId="0" fontId="0" fillId="0" borderId="0" xfId="0" applyFill="1" applyBorder="1" applyAlignment="1"/>
    <xf numFmtId="0" fontId="20" fillId="2" borderId="78" xfId="1" applyNumberFormat="1" applyFont="1" applyFill="1" applyBorder="1" applyAlignment="1" applyProtection="1">
      <alignment horizontal="center"/>
      <protection locked="0"/>
    </xf>
    <xf numFmtId="165" fontId="20" fillId="2" borderId="77" xfId="1" applyNumberFormat="1" applyFont="1" applyFill="1" applyBorder="1" applyAlignment="1" applyProtection="1">
      <alignment horizontal="right"/>
      <protection locked="0"/>
    </xf>
    <xf numFmtId="0" fontId="5" fillId="2" borderId="78" xfId="0" applyFont="1" applyFill="1" applyBorder="1"/>
    <xf numFmtId="0" fontId="5" fillId="2" borderId="77" xfId="0" applyFont="1" applyFill="1" applyBorder="1"/>
    <xf numFmtId="0" fontId="5" fillId="2" borderId="79" xfId="0" applyFont="1" applyFill="1" applyBorder="1"/>
    <xf numFmtId="0" fontId="5" fillId="2" borderId="80" xfId="0" applyFont="1" applyFill="1" applyBorder="1"/>
    <xf numFmtId="0" fontId="5" fillId="2" borderId="81" xfId="0" applyFont="1" applyFill="1" applyBorder="1"/>
    <xf numFmtId="0" fontId="15" fillId="5" borderId="54" xfId="0" applyFont="1" applyFill="1" applyBorder="1" applyAlignment="1" applyProtection="1">
      <alignment vertical="top"/>
      <protection locked="0"/>
    </xf>
    <xf numFmtId="0" fontId="15" fillId="5" borderId="55" xfId="0" applyFont="1" applyFill="1" applyBorder="1" applyProtection="1">
      <protection locked="0"/>
    </xf>
    <xf numFmtId="0" fontId="15" fillId="5" borderId="56" xfId="0" applyFont="1" applyFill="1" applyBorder="1" applyProtection="1">
      <protection locked="0"/>
    </xf>
    <xf numFmtId="0" fontId="24" fillId="5" borderId="57" xfId="0" applyFont="1" applyFill="1" applyBorder="1" applyAlignment="1" applyProtection="1">
      <protection locked="0"/>
    </xf>
    <xf numFmtId="0" fontId="24" fillId="5" borderId="58" xfId="0" applyFont="1" applyFill="1" applyBorder="1" applyAlignment="1" applyProtection="1">
      <protection locked="0"/>
    </xf>
    <xf numFmtId="0" fontId="24" fillId="5" borderId="58"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protection locked="0"/>
    </xf>
    <xf numFmtId="0" fontId="24" fillId="5" borderId="60" xfId="0" applyFont="1" applyFill="1" applyBorder="1" applyAlignment="1" applyProtection="1">
      <protection locked="0"/>
    </xf>
    <xf numFmtId="0" fontId="24" fillId="5" borderId="61" xfId="0" applyFont="1" applyFill="1" applyBorder="1" applyAlignment="1" applyProtection="1">
      <protection locked="0"/>
    </xf>
    <xf numFmtId="0" fontId="24" fillId="5" borderId="61" xfId="0" applyFont="1" applyFill="1" applyBorder="1" applyAlignment="1" applyProtection="1">
      <alignment horizontal="center" vertical="center" wrapText="1"/>
      <protection locked="0"/>
    </xf>
    <xf numFmtId="0" fontId="24" fillId="5" borderId="62" xfId="0" applyFont="1" applyFill="1" applyBorder="1" applyAlignment="1" applyProtection="1">
      <alignment horizontal="center" vertical="center" wrapText="1"/>
      <protection locked="0"/>
    </xf>
    <xf numFmtId="0" fontId="30" fillId="12" borderId="0" xfId="0" applyFont="1" applyFill="1" applyBorder="1"/>
    <xf numFmtId="0" fontId="27" fillId="9" borderId="82" xfId="0" applyFont="1" applyFill="1" applyBorder="1" applyAlignment="1">
      <alignment horizontal="right"/>
    </xf>
    <xf numFmtId="0" fontId="27" fillId="9" borderId="83" xfId="0" applyFont="1" applyFill="1" applyBorder="1" applyAlignment="1">
      <alignment horizontal="right"/>
    </xf>
    <xf numFmtId="0" fontId="27" fillId="9" borderId="84" xfId="0" applyFont="1" applyFill="1" applyBorder="1" applyAlignment="1">
      <alignment horizontal="right"/>
    </xf>
    <xf numFmtId="0" fontId="11" fillId="9" borderId="82" xfId="0" applyFont="1" applyFill="1" applyBorder="1" applyAlignment="1">
      <alignment horizontal="right"/>
    </xf>
    <xf numFmtId="0" fontId="11" fillId="9" borderId="84" xfId="0" applyFont="1" applyFill="1" applyBorder="1" applyAlignment="1">
      <alignment horizontal="right"/>
    </xf>
    <xf numFmtId="0" fontId="20" fillId="2" borderId="77" xfId="1" applyNumberFormat="1" applyFont="1" applyFill="1" applyBorder="1" applyAlignment="1" applyProtection="1">
      <alignment horizontal="center"/>
      <protection locked="0"/>
    </xf>
    <xf numFmtId="0" fontId="31" fillId="8" borderId="65" xfId="0" applyFont="1" applyFill="1" applyBorder="1" applyAlignment="1">
      <alignment horizontal="center" vertical="distributed"/>
    </xf>
    <xf numFmtId="0" fontId="21" fillId="12" borderId="0" xfId="0" applyNumberFormat="1" applyFont="1" applyFill="1" applyBorder="1" applyAlignment="1" applyProtection="1">
      <alignment horizontal="center"/>
    </xf>
    <xf numFmtId="0" fontId="32" fillId="12" borderId="0" xfId="0" applyNumberFormat="1" applyFont="1" applyFill="1" applyBorder="1" applyAlignment="1" applyProtection="1">
      <alignment horizontal="left"/>
    </xf>
    <xf numFmtId="0" fontId="6" fillId="12" borderId="0" xfId="0" applyNumberFormat="1" applyFont="1" applyFill="1" applyBorder="1" applyAlignment="1" applyProtection="1">
      <alignment horizontal="left"/>
    </xf>
    <xf numFmtId="0" fontId="5" fillId="12" borderId="0" xfId="0" applyNumberFormat="1" applyFont="1" applyFill="1" applyBorder="1" applyAlignment="1" applyProtection="1">
      <alignment horizontal="left"/>
    </xf>
    <xf numFmtId="0" fontId="24" fillId="12" borderId="0" xfId="0" applyNumberFormat="1" applyFont="1" applyFill="1" applyBorder="1" applyAlignment="1" applyProtection="1">
      <alignment horizontal="right"/>
    </xf>
    <xf numFmtId="0" fontId="15" fillId="12" borderId="0" xfId="0" applyNumberFormat="1" applyFont="1" applyFill="1" applyBorder="1" applyAlignment="1" applyProtection="1">
      <alignment horizontal="left"/>
    </xf>
    <xf numFmtId="0" fontId="13" fillId="12" borderId="0" xfId="0" applyNumberFormat="1" applyFont="1" applyFill="1" applyBorder="1" applyAlignment="1" applyProtection="1">
      <alignment horizontal="left"/>
    </xf>
    <xf numFmtId="0" fontId="33" fillId="12" borderId="0" xfId="0" applyNumberFormat="1" applyFont="1" applyFill="1" applyBorder="1" applyAlignment="1" applyProtection="1">
      <alignment horizontal="left"/>
    </xf>
    <xf numFmtId="0" fontId="0" fillId="12" borderId="92" xfId="0" applyFill="1" applyBorder="1"/>
    <xf numFmtId="0" fontId="0" fillId="12" borderId="93" xfId="0" applyFill="1" applyBorder="1"/>
    <xf numFmtId="0" fontId="0" fillId="12" borderId="94" xfId="0" applyFill="1" applyBorder="1"/>
    <xf numFmtId="0" fontId="5" fillId="12" borderId="53" xfId="0" applyFont="1" applyFill="1" applyBorder="1"/>
    <xf numFmtId="0" fontId="21" fillId="12" borderId="53" xfId="0" applyNumberFormat="1" applyFont="1" applyFill="1" applyBorder="1" applyAlignment="1" applyProtection="1">
      <alignment horizontal="center"/>
    </xf>
    <xf numFmtId="0" fontId="21" fillId="12" borderId="25" xfId="0" applyNumberFormat="1" applyFont="1" applyFill="1" applyBorder="1" applyAlignment="1" applyProtection="1">
      <alignment horizontal="center"/>
    </xf>
    <xf numFmtId="0" fontId="0" fillId="12" borderId="53" xfId="0" applyFill="1" applyBorder="1"/>
    <xf numFmtId="0" fontId="0" fillId="12" borderId="25" xfId="0" applyFill="1" applyBorder="1"/>
    <xf numFmtId="0" fontId="0" fillId="12" borderId="42" xfId="0" applyFill="1" applyBorder="1"/>
    <xf numFmtId="0" fontId="5" fillId="12" borderId="95" xfId="0" applyFont="1" applyFill="1" applyBorder="1"/>
    <xf numFmtId="0" fontId="0" fillId="12" borderId="41" xfId="0" applyFill="1" applyBorder="1"/>
    <xf numFmtId="0" fontId="35" fillId="3" borderId="21" xfId="0" applyFont="1" applyFill="1" applyBorder="1" applyAlignment="1">
      <alignment vertical="center"/>
    </xf>
    <xf numFmtId="0" fontId="5" fillId="12" borderId="42" xfId="0" applyFont="1" applyFill="1" applyBorder="1"/>
    <xf numFmtId="0" fontId="5" fillId="12" borderId="41" xfId="0" applyFont="1" applyFill="1" applyBorder="1"/>
    <xf numFmtId="0" fontId="5" fillId="12" borderId="93" xfId="0" applyFont="1" applyFill="1" applyBorder="1"/>
    <xf numFmtId="0" fontId="36" fillId="12" borderId="0" xfId="0" applyFont="1" applyFill="1" applyBorder="1" applyAlignment="1"/>
    <xf numFmtId="0" fontId="5" fillId="12" borderId="0" xfId="0" applyFont="1" applyFill="1" applyBorder="1" applyAlignment="1">
      <alignment vertical="center"/>
    </xf>
    <xf numFmtId="0" fontId="37" fillId="6" borderId="27" xfId="0" applyFont="1" applyFill="1" applyBorder="1" applyAlignment="1">
      <alignment horizontal="center" vertical="center"/>
    </xf>
    <xf numFmtId="0" fontId="37" fillId="6" borderId="28" xfId="0" applyFont="1" applyFill="1" applyBorder="1" applyAlignment="1">
      <alignment horizontal="center" vertical="center"/>
    </xf>
    <xf numFmtId="0" fontId="37" fillId="6" borderId="96" xfId="0" applyFont="1" applyFill="1" applyBorder="1" applyAlignment="1">
      <alignment horizontal="center" vertical="center"/>
    </xf>
    <xf numFmtId="49" fontId="38" fillId="14" borderId="103" xfId="0" applyNumberFormat="1" applyFont="1" applyFill="1" applyBorder="1" applyAlignment="1">
      <alignment horizontal="center"/>
    </xf>
    <xf numFmtId="0" fontId="38" fillId="14" borderId="104" xfId="0" applyFont="1" applyFill="1" applyBorder="1" applyAlignment="1">
      <alignment horizontal="center"/>
    </xf>
    <xf numFmtId="164" fontId="13" fillId="2" borderId="30" xfId="0" applyNumberFormat="1" applyFont="1" applyFill="1" applyBorder="1" applyAlignment="1" applyProtection="1">
      <alignment shrinkToFit="1"/>
    </xf>
    <xf numFmtId="49" fontId="38" fillId="14" borderId="111" xfId="0" applyNumberFormat="1" applyFont="1" applyFill="1" applyBorder="1" applyAlignment="1">
      <alignment horizontal="center"/>
    </xf>
    <xf numFmtId="10" fontId="33" fillId="2" borderId="111" xfId="0" applyNumberFormat="1" applyFont="1" applyFill="1" applyBorder="1" applyAlignment="1">
      <alignment vertical="center" shrinkToFit="1"/>
    </xf>
    <xf numFmtId="0" fontId="40" fillId="12" borderId="0" xfId="0" applyFont="1" applyFill="1" applyBorder="1" applyAlignment="1">
      <alignment vertical="top"/>
    </xf>
    <xf numFmtId="3" fontId="5" fillId="2" borderId="109" xfId="0" applyNumberFormat="1" applyFont="1" applyFill="1" applyBorder="1"/>
    <xf numFmtId="3" fontId="5" fillId="2" borderId="110" xfId="0" applyNumberFormat="1" applyFont="1" applyFill="1" applyBorder="1"/>
    <xf numFmtId="3" fontId="5" fillId="2" borderId="112" xfId="0" applyNumberFormat="1" applyFont="1" applyFill="1" applyBorder="1"/>
    <xf numFmtId="3" fontId="13" fillId="2" borderId="109" xfId="0" applyNumberFormat="1" applyFont="1" applyFill="1" applyBorder="1"/>
    <xf numFmtId="3" fontId="13" fillId="2" borderId="110" xfId="0" applyNumberFormat="1" applyFont="1" applyFill="1" applyBorder="1"/>
    <xf numFmtId="3" fontId="13" fillId="2" borderId="112" xfId="0" applyNumberFormat="1" applyFont="1" applyFill="1" applyBorder="1"/>
    <xf numFmtId="0" fontId="5" fillId="2" borderId="105" xfId="0" applyFont="1" applyFill="1" applyBorder="1" applyAlignment="1">
      <alignment horizontal="right"/>
    </xf>
    <xf numFmtId="0" fontId="5" fillId="2" borderId="107" xfId="0" applyFont="1" applyFill="1" applyBorder="1" applyAlignment="1">
      <alignment horizontal="right"/>
    </xf>
    <xf numFmtId="49" fontId="38" fillId="14" borderId="113" xfId="0" applyNumberFormat="1" applyFont="1" applyFill="1" applyBorder="1" applyAlignment="1">
      <alignment horizontal="center"/>
    </xf>
    <xf numFmtId="0" fontId="38" fillId="14" borderId="114" xfId="0" applyFont="1" applyFill="1" applyBorder="1" applyAlignment="1">
      <alignment horizontal="center"/>
    </xf>
    <xf numFmtId="10" fontId="5" fillId="2" borderId="106" xfId="0" applyNumberFormat="1" applyFont="1" applyFill="1" applyBorder="1"/>
    <xf numFmtId="10" fontId="5" fillId="2" borderId="108" xfId="0" applyNumberFormat="1" applyFont="1" applyFill="1" applyBorder="1"/>
    <xf numFmtId="3" fontId="13" fillId="15" borderId="111" xfId="0" applyNumberFormat="1" applyFont="1" applyFill="1" applyBorder="1"/>
    <xf numFmtId="0" fontId="0" fillId="12" borderId="119" xfId="0" applyFill="1" applyBorder="1"/>
    <xf numFmtId="0" fontId="0" fillId="12" borderId="1" xfId="0" applyFill="1" applyBorder="1"/>
    <xf numFmtId="0" fontId="5" fillId="12" borderId="3" xfId="0" applyFont="1" applyFill="1" applyBorder="1"/>
    <xf numFmtId="0" fontId="22" fillId="3" borderId="22" xfId="0" applyFont="1" applyFill="1" applyBorder="1" applyAlignment="1">
      <alignment vertical="center"/>
    </xf>
    <xf numFmtId="0" fontId="8" fillId="5" borderId="120" xfId="0" applyFont="1" applyFill="1" applyBorder="1" applyAlignment="1" applyProtection="1">
      <alignment vertical="center"/>
      <protection locked="0"/>
    </xf>
    <xf numFmtId="0" fontId="5" fillId="5" borderId="91" xfId="0" applyFont="1" applyFill="1" applyBorder="1"/>
    <xf numFmtId="0" fontId="5" fillId="0" borderId="91" xfId="0" applyFont="1" applyFill="1" applyBorder="1"/>
    <xf numFmtId="0" fontId="41" fillId="14" borderId="100" xfId="0" applyFont="1" applyFill="1" applyBorder="1" applyAlignment="1">
      <alignment horizontal="center"/>
    </xf>
    <xf numFmtId="0" fontId="41" fillId="14" borderId="102" xfId="0" applyFont="1" applyFill="1" applyBorder="1" applyAlignment="1">
      <alignment horizontal="center"/>
    </xf>
    <xf numFmtId="0" fontId="41" fillId="14" borderId="101" xfId="0" applyFont="1" applyFill="1" applyBorder="1" applyAlignment="1">
      <alignment horizontal="center"/>
    </xf>
    <xf numFmtId="0" fontId="24" fillId="12" borderId="0" xfId="0" applyNumberFormat="1" applyFont="1" applyFill="1" applyBorder="1" applyAlignment="1" applyProtection="1">
      <alignment horizontal="left"/>
    </xf>
    <xf numFmtId="0" fontId="33" fillId="12" borderId="0" xfId="0" applyNumberFormat="1" applyFont="1" applyFill="1" applyBorder="1" applyAlignment="1" applyProtection="1">
      <alignment horizontal="left"/>
    </xf>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0" xfId="0" applyFill="1" applyBorder="1"/>
    <xf numFmtId="0" fontId="1" fillId="5" borderId="9" xfId="0" applyNumberFormat="1" applyFont="1" applyFill="1" applyBorder="1" applyAlignment="1" applyProtection="1">
      <alignment horizontal="center" vertical="center"/>
    </xf>
    <xf numFmtId="0" fontId="0" fillId="5" borderId="14" xfId="0" applyFill="1" applyBorder="1"/>
    <xf numFmtId="0" fontId="2" fillId="5" borderId="13" xfId="0" applyNumberFormat="1" applyFont="1" applyFill="1" applyBorder="1" applyAlignment="1"/>
    <xf numFmtId="0" fontId="1" fillId="5" borderId="0" xfId="0" applyFont="1"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3" fillId="5" borderId="0" xfId="0" applyFont="1" applyFill="1" applyBorder="1" applyAlignment="1">
      <alignment horizontal="center"/>
    </xf>
    <xf numFmtId="0" fontId="0" fillId="5" borderId="6" xfId="0" applyFill="1" applyBorder="1"/>
    <xf numFmtId="0" fontId="0" fillId="5" borderId="7" xfId="0" applyFill="1" applyBorder="1"/>
    <xf numFmtId="0" fontId="0" fillId="5" borderId="8" xfId="0" applyFill="1" applyBorder="1"/>
    <xf numFmtId="0" fontId="0" fillId="5" borderId="16" xfId="0" applyFill="1" applyBorder="1"/>
    <xf numFmtId="0" fontId="0" fillId="5" borderId="17" xfId="0" applyFill="1" applyBorder="1"/>
    <xf numFmtId="0" fontId="0" fillId="5" borderId="15" xfId="0" applyFill="1" applyBorder="1"/>
    <xf numFmtId="0" fontId="0" fillId="5" borderId="0" xfId="0" applyFill="1"/>
    <xf numFmtId="2" fontId="0" fillId="5" borderId="12" xfId="0" applyNumberFormat="1" applyFill="1" applyBorder="1"/>
    <xf numFmtId="0" fontId="1" fillId="5" borderId="10" xfId="0" applyFont="1" applyFill="1" applyBorder="1"/>
    <xf numFmtId="10" fontId="0" fillId="5" borderId="14" xfId="0" applyNumberFormat="1" applyFill="1" applyBorder="1"/>
    <xf numFmtId="0" fontId="1" fillId="5" borderId="13" xfId="0" applyFont="1" applyFill="1" applyBorder="1"/>
    <xf numFmtId="3" fontId="0" fillId="5" borderId="14" xfId="0" applyNumberFormat="1" applyFill="1" applyBorder="1"/>
    <xf numFmtId="10" fontId="0" fillId="5" borderId="17" xfId="0" applyNumberFormat="1" applyFill="1" applyBorder="1"/>
    <xf numFmtId="0" fontId="1" fillId="5" borderId="15" xfId="0" applyFont="1" applyFill="1" applyBorder="1"/>
    <xf numFmtId="4" fontId="0" fillId="5" borderId="12" xfId="0" applyNumberFormat="1" applyFill="1" applyBorder="1"/>
    <xf numFmtId="2" fontId="0" fillId="5" borderId="13" xfId="0" applyNumberFormat="1" applyFill="1" applyBorder="1"/>
    <xf numFmtId="4" fontId="0" fillId="5" borderId="14" xfId="0" applyNumberFormat="1" applyFill="1" applyBorder="1"/>
    <xf numFmtId="4" fontId="0" fillId="5" borderId="9" xfId="0" applyNumberFormat="1" applyFill="1" applyBorder="1"/>
    <xf numFmtId="4" fontId="0" fillId="5" borderId="6" xfId="0" applyNumberFormat="1" applyFill="1" applyBorder="1"/>
    <xf numFmtId="4" fontId="0" fillId="5" borderId="7" xfId="0" applyNumberFormat="1" applyFill="1" applyBorder="1"/>
    <xf numFmtId="4" fontId="0" fillId="5" borderId="8" xfId="0" applyNumberFormat="1" applyFill="1" applyBorder="1"/>
    <xf numFmtId="0" fontId="0" fillId="5" borderId="11" xfId="0" applyFill="1" applyBorder="1" applyAlignment="1">
      <alignment horizontal="right"/>
    </xf>
    <xf numFmtId="4" fontId="0" fillId="5" borderId="11" xfId="0" applyNumberFormat="1" applyFill="1" applyBorder="1"/>
    <xf numFmtId="0" fontId="0" fillId="5" borderId="16" xfId="0" applyFill="1" applyBorder="1" applyAlignment="1">
      <alignment horizontal="right"/>
    </xf>
    <xf numFmtId="4" fontId="0" fillId="5" borderId="16" xfId="0" applyNumberFormat="1" applyFill="1" applyBorder="1"/>
    <xf numFmtId="10" fontId="28" fillId="0" borderId="30" xfId="1" applyNumberFormat="1" applyFont="1" applyBorder="1" applyAlignment="1" applyProtection="1">
      <alignment shrinkToFit="1"/>
      <protection locked="0"/>
    </xf>
    <xf numFmtId="164" fontId="13" fillId="17" borderId="30" xfId="0" applyNumberFormat="1" applyFont="1" applyFill="1" applyBorder="1" applyAlignment="1" applyProtection="1">
      <alignment shrinkToFit="1"/>
    </xf>
    <xf numFmtId="164" fontId="5" fillId="17" borderId="30" xfId="0" applyNumberFormat="1" applyFont="1" applyFill="1" applyBorder="1" applyAlignment="1" applyProtection="1">
      <alignment shrinkToFit="1"/>
    </xf>
    <xf numFmtId="0" fontId="5" fillId="12" borderId="0" xfId="0" applyFont="1" applyFill="1" applyBorder="1" applyAlignment="1"/>
    <xf numFmtId="3" fontId="13" fillId="15" borderId="111" xfId="0" applyNumberFormat="1" applyFont="1" applyFill="1" applyBorder="1" applyAlignment="1"/>
    <xf numFmtId="164" fontId="13" fillId="9" borderId="30" xfId="0" applyNumberFormat="1" applyFont="1" applyFill="1" applyBorder="1" applyAlignment="1" applyProtection="1">
      <alignment shrinkToFit="1"/>
    </xf>
    <xf numFmtId="0" fontId="44" fillId="14" borderId="124" xfId="0" applyFont="1" applyFill="1" applyBorder="1" applyAlignment="1">
      <alignment horizontal="center"/>
    </xf>
    <xf numFmtId="10" fontId="44" fillId="14" borderId="125" xfId="1" applyNumberFormat="1" applyFont="1" applyFill="1" applyBorder="1" applyAlignment="1" applyProtection="1">
      <alignment horizontal="center" shrinkToFit="1"/>
      <protection locked="0"/>
    </xf>
    <xf numFmtId="3" fontId="13" fillId="19" borderId="111" xfId="0" applyNumberFormat="1" applyFont="1" applyFill="1" applyBorder="1"/>
    <xf numFmtId="0" fontId="5" fillId="20" borderId="105" xfId="0" applyFont="1" applyFill="1" applyBorder="1" applyAlignment="1">
      <alignment horizontal="right"/>
    </xf>
    <xf numFmtId="0" fontId="5" fillId="20" borderId="107" xfId="0" applyFont="1" applyFill="1" applyBorder="1" applyAlignment="1">
      <alignment horizontal="right"/>
    </xf>
    <xf numFmtId="0" fontId="44" fillId="14" borderId="126" xfId="0" applyFont="1" applyFill="1" applyBorder="1" applyAlignment="1">
      <alignment horizontal="center"/>
    </xf>
    <xf numFmtId="10" fontId="44" fillId="14" borderId="127" xfId="1" applyNumberFormat="1" applyFont="1" applyFill="1" applyBorder="1" applyAlignment="1" applyProtection="1">
      <alignment horizontal="center" shrinkToFit="1"/>
      <protection locked="0"/>
    </xf>
    <xf numFmtId="3" fontId="5" fillId="20" borderId="109" xfId="0" applyNumberFormat="1" applyFont="1" applyFill="1" applyBorder="1" applyProtection="1"/>
    <xf numFmtId="3" fontId="5" fillId="20" borderId="110" xfId="0" applyNumberFormat="1" applyFont="1" applyFill="1" applyBorder="1" applyProtection="1"/>
    <xf numFmtId="3" fontId="24" fillId="20" borderId="109" xfId="0" applyNumberFormat="1" applyFont="1" applyFill="1" applyBorder="1"/>
    <xf numFmtId="3" fontId="24" fillId="20" borderId="110" xfId="0" applyNumberFormat="1" applyFont="1" applyFill="1" applyBorder="1"/>
    <xf numFmtId="3" fontId="5" fillId="20" borderId="109" xfId="0" applyNumberFormat="1" applyFont="1" applyFill="1" applyBorder="1" applyAlignment="1" applyProtection="1">
      <alignment shrinkToFit="1"/>
    </xf>
    <xf numFmtId="3" fontId="5" fillId="20" borderId="110" xfId="0" applyNumberFormat="1" applyFont="1" applyFill="1" applyBorder="1" applyAlignment="1" applyProtection="1">
      <alignment shrinkToFit="1"/>
    </xf>
    <xf numFmtId="3" fontId="13" fillId="15" borderId="111" xfId="0" applyNumberFormat="1" applyFont="1" applyFill="1" applyBorder="1" applyAlignment="1">
      <alignment shrinkToFit="1"/>
    </xf>
    <xf numFmtId="3" fontId="24" fillId="20" borderId="109" xfId="0" applyNumberFormat="1" applyFont="1" applyFill="1" applyBorder="1" applyAlignment="1">
      <alignment shrinkToFit="1"/>
    </xf>
    <xf numFmtId="3" fontId="24" fillId="20" borderId="110" xfId="0" applyNumberFormat="1" applyFont="1" applyFill="1" applyBorder="1" applyAlignment="1">
      <alignment shrinkToFit="1"/>
    </xf>
    <xf numFmtId="3" fontId="13" fillId="19" borderId="111" xfId="0" applyNumberFormat="1" applyFont="1" applyFill="1" applyBorder="1" applyAlignment="1">
      <alignment shrinkToFit="1"/>
    </xf>
    <xf numFmtId="0" fontId="45" fillId="14" borderId="100" xfId="0" applyFont="1" applyFill="1" applyBorder="1" applyAlignment="1">
      <alignment horizontal="center"/>
    </xf>
    <xf numFmtId="0" fontId="45" fillId="14" borderId="102" xfId="0" applyFont="1" applyFill="1" applyBorder="1" applyAlignment="1">
      <alignment horizontal="center"/>
    </xf>
    <xf numFmtId="0" fontId="45" fillId="14" borderId="101" xfId="0" applyFont="1" applyFill="1" applyBorder="1" applyAlignment="1">
      <alignment horizontal="center"/>
    </xf>
    <xf numFmtId="0" fontId="12" fillId="8" borderId="39" xfId="0" applyFont="1" applyFill="1" applyBorder="1" applyAlignment="1">
      <alignment horizontal="center" vertical="center" wrapText="1"/>
    </xf>
    <xf numFmtId="0" fontId="1" fillId="12" borderId="1" xfId="0" applyFont="1" applyFill="1" applyBorder="1"/>
    <xf numFmtId="0" fontId="1" fillId="0" borderId="0" xfId="0" applyFont="1" applyFill="1"/>
    <xf numFmtId="49" fontId="38" fillId="22" borderId="135" xfId="0" applyNumberFormat="1" applyFont="1" applyFill="1" applyBorder="1" applyAlignment="1">
      <alignment horizontal="center"/>
    </xf>
    <xf numFmtId="0" fontId="38" fillId="22" borderId="136" xfId="0" applyFont="1" applyFill="1" applyBorder="1" applyAlignment="1">
      <alignment horizontal="center"/>
    </xf>
    <xf numFmtId="49" fontId="38" fillId="23" borderId="137" xfId="0" applyNumberFormat="1" applyFont="1" applyFill="1" applyBorder="1" applyAlignment="1">
      <alignment horizontal="center"/>
    </xf>
    <xf numFmtId="0" fontId="45" fillId="23" borderId="140" xfId="0" applyFont="1" applyFill="1" applyBorder="1" applyAlignment="1">
      <alignment horizontal="center"/>
    </xf>
    <xf numFmtId="0" fontId="45" fillId="23" borderId="141" xfId="0" applyFont="1" applyFill="1" applyBorder="1" applyAlignment="1">
      <alignment horizontal="center"/>
    </xf>
    <xf numFmtId="0" fontId="45" fillId="23" borderId="142" xfId="0" applyFont="1" applyFill="1" applyBorder="1" applyAlignment="1">
      <alignment horizontal="center"/>
    </xf>
    <xf numFmtId="0" fontId="1" fillId="0" borderId="0" xfId="0" applyFont="1"/>
    <xf numFmtId="3" fontId="0" fillId="0" borderId="0" xfId="0" applyNumberFormat="1"/>
    <xf numFmtId="0" fontId="46" fillId="12" borderId="0" xfId="0" applyNumberFormat="1" applyFont="1" applyFill="1" applyBorder="1" applyAlignment="1" applyProtection="1">
      <alignment horizontal="left"/>
    </xf>
    <xf numFmtId="3" fontId="5" fillId="2" borderId="139" xfId="0" applyNumberFormat="1" applyFont="1" applyFill="1" applyBorder="1" applyAlignment="1">
      <alignment shrinkToFit="1"/>
    </xf>
    <xf numFmtId="3" fontId="5" fillId="2" borderId="110" xfId="0" applyNumberFormat="1" applyFont="1" applyFill="1" applyBorder="1" applyAlignment="1">
      <alignment shrinkToFit="1"/>
    </xf>
    <xf numFmtId="3" fontId="5" fillId="2" borderId="112" xfId="0" applyNumberFormat="1" applyFont="1" applyFill="1" applyBorder="1" applyAlignment="1">
      <alignment shrinkToFit="1"/>
    </xf>
    <xf numFmtId="3" fontId="13" fillId="18" borderId="111" xfId="0" applyNumberFormat="1" applyFont="1" applyFill="1" applyBorder="1" applyAlignment="1">
      <alignment shrinkToFit="1"/>
    </xf>
    <xf numFmtId="3" fontId="13" fillId="2" borderId="139" xfId="0" applyNumberFormat="1" applyFont="1" applyFill="1" applyBorder="1" applyAlignment="1">
      <alignment shrinkToFit="1"/>
    </xf>
    <xf numFmtId="3" fontId="13" fillId="2" borderId="110" xfId="0" applyNumberFormat="1" applyFont="1" applyFill="1" applyBorder="1" applyAlignment="1">
      <alignment shrinkToFit="1"/>
    </xf>
    <xf numFmtId="3" fontId="13" fillId="2" borderId="112" xfId="0" applyNumberFormat="1" applyFont="1" applyFill="1" applyBorder="1" applyAlignment="1">
      <alignment shrinkToFit="1"/>
    </xf>
    <xf numFmtId="0" fontId="33" fillId="12" borderId="0" xfId="0" applyNumberFormat="1" applyFont="1" applyFill="1" applyBorder="1" applyAlignment="1" applyProtection="1">
      <alignment horizontal="right"/>
    </xf>
    <xf numFmtId="0" fontId="20" fillId="12" borderId="0" xfId="0" applyNumberFormat="1" applyFont="1" applyFill="1" applyBorder="1" applyAlignment="1" applyProtection="1">
      <alignment horizontal="left" vertical="top"/>
    </xf>
    <xf numFmtId="0" fontId="2" fillId="0" borderId="0" xfId="0" applyFont="1" applyFill="1" applyBorder="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48" fillId="0" borderId="0" xfId="0" applyFont="1" applyFill="1"/>
    <xf numFmtId="0" fontId="51" fillId="0" borderId="0" xfId="0" applyFont="1" applyFill="1"/>
    <xf numFmtId="0" fontId="29" fillId="0" borderId="145" xfId="0" applyFont="1" applyFill="1" applyBorder="1" applyProtection="1"/>
    <xf numFmtId="0" fontId="29" fillId="0" borderId="0" xfId="0" applyFont="1" applyFill="1" applyBorder="1" applyProtection="1"/>
    <xf numFmtId="0" fontId="29" fillId="0" borderId="146" xfId="0" applyFont="1" applyFill="1" applyBorder="1" applyProtection="1"/>
    <xf numFmtId="0" fontId="52" fillId="0" borderId="0" xfId="0" applyFont="1" applyFill="1" applyBorder="1" applyAlignment="1" applyProtection="1">
      <protection locked="0"/>
    </xf>
    <xf numFmtId="0" fontId="29" fillId="0" borderId="147" xfId="0" applyFont="1" applyFill="1" applyBorder="1" applyProtection="1"/>
    <xf numFmtId="0" fontId="29" fillId="0" borderId="148" xfId="0" applyFont="1" applyFill="1" applyBorder="1" applyProtection="1"/>
    <xf numFmtId="0" fontId="29" fillId="0" borderId="149" xfId="0" applyFont="1" applyFill="1" applyBorder="1" applyProtection="1"/>
    <xf numFmtId="0" fontId="53" fillId="0" borderId="0" xfId="0" applyFont="1" applyFill="1" applyBorder="1" applyProtection="1">
      <protection locked="0"/>
    </xf>
    <xf numFmtId="0" fontId="55" fillId="0" borderId="0" xfId="0" applyFont="1" applyFill="1" applyBorder="1" applyProtection="1">
      <protection locked="0"/>
    </xf>
    <xf numFmtId="0" fontId="54" fillId="0" borderId="150" xfId="0" applyFont="1" applyFill="1" applyBorder="1" applyAlignment="1" applyProtection="1">
      <alignment horizontal="center" vertical="center"/>
    </xf>
    <xf numFmtId="0" fontId="54" fillId="0" borderId="2" xfId="0" applyFont="1" applyFill="1" applyBorder="1" applyAlignment="1" applyProtection="1">
      <alignment horizontal="center" vertical="center"/>
    </xf>
    <xf numFmtId="0" fontId="54" fillId="0" borderId="151" xfId="0" applyFont="1" applyFill="1" applyBorder="1" applyAlignment="1" applyProtection="1">
      <alignment horizontal="center" vertical="center"/>
    </xf>
    <xf numFmtId="0" fontId="54" fillId="0" borderId="152" xfId="0" applyFont="1" applyFill="1" applyBorder="1" applyProtection="1"/>
    <xf numFmtId="0" fontId="14" fillId="0" borderId="148" xfId="0" applyFont="1" applyFill="1" applyBorder="1"/>
    <xf numFmtId="0" fontId="14" fillId="0" borderId="0" xfId="0" applyFont="1" applyFill="1"/>
    <xf numFmtId="0" fontId="56" fillId="0" borderId="146" xfId="0" applyFont="1" applyFill="1" applyBorder="1" applyProtection="1"/>
    <xf numFmtId="0" fontId="20" fillId="0" borderId="4" xfId="0" applyFont="1" applyFill="1" applyBorder="1" applyProtection="1"/>
    <xf numFmtId="0" fontId="20" fillId="0" borderId="0" xfId="0" applyFont="1" applyFill="1" applyBorder="1" applyProtection="1"/>
    <xf numFmtId="0" fontId="20" fillId="0" borderId="146" xfId="0" applyFont="1" applyFill="1" applyBorder="1" applyProtection="1"/>
    <xf numFmtId="0" fontId="52" fillId="0" borderId="0" xfId="0" applyFont="1" applyFill="1" applyBorder="1" applyProtection="1">
      <protection locked="0"/>
    </xf>
    <xf numFmtId="0" fontId="20" fillId="0" borderId="4" xfId="0" applyFont="1" applyFill="1" applyBorder="1" applyAlignment="1" applyProtection="1"/>
    <xf numFmtId="0" fontId="20" fillId="0" borderId="0" xfId="0" applyFont="1" applyFill="1" applyBorder="1" applyAlignment="1" applyProtection="1"/>
    <xf numFmtId="0" fontId="20" fillId="0" borderId="146" xfId="0" applyFont="1" applyFill="1" applyBorder="1" applyAlignment="1" applyProtection="1"/>
    <xf numFmtId="0" fontId="57" fillId="0" borderId="4" xfId="0" applyFont="1" applyFill="1" applyBorder="1" applyAlignment="1" applyProtection="1">
      <alignment vertical="center"/>
    </xf>
    <xf numFmtId="0" fontId="0" fillId="0" borderId="5" xfId="0" applyFill="1" applyBorder="1" applyAlignment="1"/>
    <xf numFmtId="0" fontId="0" fillId="0" borderId="2" xfId="0" applyFill="1" applyBorder="1" applyAlignment="1"/>
    <xf numFmtId="0" fontId="58" fillId="0" borderId="2" xfId="0" applyFont="1" applyFill="1" applyBorder="1" applyAlignment="1">
      <alignment horizontal="center" vertical="center"/>
    </xf>
    <xf numFmtId="0" fontId="20" fillId="0" borderId="2" xfId="0" applyFont="1" applyFill="1" applyBorder="1" applyProtection="1"/>
    <xf numFmtId="0" fontId="58" fillId="0" borderId="0" xfId="0" applyFont="1" applyFill="1" applyBorder="1" applyAlignment="1">
      <alignment horizontal="center" vertical="center"/>
    </xf>
    <xf numFmtId="0" fontId="20" fillId="0" borderId="148" xfId="0" applyFont="1" applyFill="1" applyBorder="1" applyProtection="1"/>
    <xf numFmtId="0" fontId="2" fillId="0" borderId="0" xfId="0" applyFont="1" applyFill="1" applyBorder="1" applyProtection="1"/>
    <xf numFmtId="49" fontId="5" fillId="0" borderId="0" xfId="0" applyNumberFormat="1" applyFont="1" applyFill="1" applyBorder="1"/>
    <xf numFmtId="0" fontId="22" fillId="4" borderId="21" xfId="0" applyFont="1" applyFill="1" applyBorder="1" applyAlignment="1">
      <alignment vertical="center"/>
    </xf>
    <xf numFmtId="10" fontId="56" fillId="13" borderId="72" xfId="1" applyNumberFormat="1" applyFont="1" applyFill="1" applyBorder="1" applyAlignment="1" applyProtection="1">
      <alignment horizontal="right" shrinkToFit="1"/>
    </xf>
    <xf numFmtId="10" fontId="56" fillId="13" borderId="74" xfId="1" applyNumberFormat="1" applyFont="1" applyFill="1" applyBorder="1" applyAlignment="1" applyProtection="1">
      <alignment horizontal="right" shrinkToFit="1"/>
    </xf>
    <xf numFmtId="10" fontId="56" fillId="13" borderId="76" xfId="1" applyNumberFormat="1" applyFont="1" applyFill="1" applyBorder="1" applyAlignment="1" applyProtection="1">
      <alignment horizontal="right" shrinkToFit="1"/>
    </xf>
    <xf numFmtId="165" fontId="29" fillId="13" borderId="70" xfId="1" applyNumberFormat="1" applyFont="1" applyFill="1" applyBorder="1" applyAlignment="1" applyProtection="1">
      <alignment horizontal="right" shrinkToFit="1"/>
    </xf>
    <xf numFmtId="10" fontId="27" fillId="7" borderId="90" xfId="1" applyNumberFormat="1" applyFont="1" applyFill="1" applyBorder="1" applyAlignment="1" applyProtection="1">
      <alignment horizontal="right" shrinkToFit="1"/>
    </xf>
    <xf numFmtId="0" fontId="66" fillId="5" borderId="35" xfId="0" applyFont="1" applyFill="1" applyBorder="1" applyAlignment="1" applyProtection="1">
      <alignment horizontal="center" vertical="center"/>
      <protection locked="0"/>
    </xf>
    <xf numFmtId="10" fontId="39" fillId="20" borderId="106" xfId="0" applyNumberFormat="1" applyFont="1" applyFill="1" applyBorder="1" applyProtection="1"/>
    <xf numFmtId="10" fontId="39" fillId="20" borderId="108" xfId="0" applyNumberFormat="1" applyFont="1" applyFill="1" applyBorder="1" applyProtection="1"/>
    <xf numFmtId="164" fontId="39" fillId="5" borderId="30" xfId="0" applyNumberFormat="1" applyFont="1" applyFill="1" applyBorder="1" applyAlignment="1" applyProtection="1">
      <alignment shrinkToFit="1"/>
      <protection locked="0"/>
    </xf>
    <xf numFmtId="0" fontId="67" fillId="5" borderId="105" xfId="0" applyFont="1" applyFill="1" applyBorder="1" applyAlignment="1" applyProtection="1">
      <alignment horizontal="right"/>
      <protection locked="0"/>
    </xf>
    <xf numFmtId="0" fontId="67" fillId="5" borderId="107" xfId="0" applyFont="1" applyFill="1" applyBorder="1" applyAlignment="1" applyProtection="1">
      <alignment horizontal="right"/>
      <protection locked="0"/>
    </xf>
    <xf numFmtId="10" fontId="67" fillId="5" borderId="106" xfId="0" applyNumberFormat="1" applyFont="1" applyFill="1" applyBorder="1" applyProtection="1">
      <protection locked="0"/>
    </xf>
    <xf numFmtId="10" fontId="67" fillId="5" borderId="108" xfId="0" applyNumberFormat="1" applyFont="1" applyFill="1" applyBorder="1" applyProtection="1">
      <protection locked="0"/>
    </xf>
    <xf numFmtId="4" fontId="67" fillId="5" borderId="128" xfId="0" applyNumberFormat="1" applyFont="1" applyFill="1" applyBorder="1" applyProtection="1">
      <protection locked="0"/>
    </xf>
    <xf numFmtId="4" fontId="67" fillId="5" borderId="108" xfId="0" applyNumberFormat="1" applyFont="1" applyFill="1" applyBorder="1" applyProtection="1">
      <protection locked="0"/>
    </xf>
    <xf numFmtId="4" fontId="67" fillId="5" borderId="129" xfId="0" applyNumberFormat="1" applyFont="1" applyFill="1" applyBorder="1" applyProtection="1">
      <protection locked="0"/>
    </xf>
    <xf numFmtId="0" fontId="67" fillId="5" borderId="133" xfId="0" applyFont="1" applyFill="1" applyBorder="1" applyAlignment="1" applyProtection="1">
      <alignment horizontal="right"/>
      <protection locked="0"/>
    </xf>
    <xf numFmtId="10" fontId="67" fillId="5" borderId="134" xfId="0" applyNumberFormat="1" applyFont="1" applyFill="1" applyBorder="1" applyProtection="1">
      <protection locked="0"/>
    </xf>
    <xf numFmtId="0" fontId="67" fillId="5" borderId="138" xfId="0" applyFont="1" applyFill="1" applyBorder="1" applyAlignment="1" applyProtection="1">
      <alignment horizontal="right"/>
      <protection locked="0"/>
    </xf>
    <xf numFmtId="10" fontId="68" fillId="2" borderId="118" xfId="0" applyNumberFormat="1" applyFont="1" applyFill="1" applyBorder="1" applyAlignment="1">
      <alignment vertical="center" shrinkToFit="1"/>
    </xf>
    <xf numFmtId="3" fontId="67" fillId="5" borderId="109" xfId="0" applyNumberFormat="1" applyFont="1" applyFill="1" applyBorder="1" applyProtection="1">
      <protection locked="0"/>
    </xf>
    <xf numFmtId="3" fontId="67" fillId="5" borderId="110" xfId="0" applyNumberFormat="1" applyFont="1" applyFill="1" applyBorder="1" applyProtection="1">
      <protection locked="0"/>
    </xf>
    <xf numFmtId="166" fontId="69" fillId="0" borderId="33" xfId="1" applyNumberFormat="1" applyFont="1" applyBorder="1" applyProtection="1">
      <protection locked="0"/>
    </xf>
    <xf numFmtId="165" fontId="69" fillId="0" borderId="85" xfId="1" applyNumberFormat="1" applyFont="1" applyBorder="1" applyProtection="1">
      <protection locked="0"/>
    </xf>
    <xf numFmtId="10" fontId="69" fillId="0" borderId="85" xfId="1" applyNumberFormat="1" applyFont="1" applyBorder="1" applyProtection="1">
      <protection locked="0"/>
    </xf>
    <xf numFmtId="3" fontId="69" fillId="0" borderId="34" xfId="1" applyNumberFormat="1" applyFont="1" applyBorder="1" applyProtection="1">
      <protection locked="0"/>
    </xf>
    <xf numFmtId="0" fontId="69" fillId="5" borderId="40" xfId="0" applyFont="1" applyFill="1" applyBorder="1" applyAlignment="1" applyProtection="1">
      <alignment horizontal="center"/>
      <protection locked="0"/>
    </xf>
    <xf numFmtId="0" fontId="69" fillId="5" borderId="30" xfId="0" applyFont="1" applyFill="1" applyBorder="1" applyAlignment="1" applyProtection="1">
      <alignment horizontal="center"/>
      <protection locked="0"/>
    </xf>
    <xf numFmtId="4" fontId="70" fillId="0" borderId="40" xfId="1" applyNumberFormat="1" applyFont="1" applyBorder="1" applyAlignment="1" applyProtection="1">
      <alignment horizontal="center"/>
      <protection locked="0"/>
    </xf>
    <xf numFmtId="164" fontId="67" fillId="5" borderId="30" xfId="0" applyNumberFormat="1" applyFont="1" applyFill="1" applyBorder="1" applyAlignment="1" applyProtection="1">
      <alignment shrinkToFit="1"/>
      <protection locked="0"/>
    </xf>
    <xf numFmtId="0" fontId="67" fillId="5" borderId="143" xfId="0" applyFont="1" applyFill="1" applyBorder="1" applyAlignment="1" applyProtection="1">
      <alignment horizontal="right"/>
      <protection locked="0"/>
    </xf>
    <xf numFmtId="10" fontId="67" fillId="5" borderId="144" xfId="0" applyNumberFormat="1" applyFont="1" applyFill="1" applyBorder="1" applyProtection="1">
      <protection locked="0"/>
    </xf>
    <xf numFmtId="10" fontId="68" fillId="2" borderId="111" xfId="0" applyNumberFormat="1" applyFont="1" applyFill="1" applyBorder="1" applyAlignment="1">
      <alignment vertical="center" shrinkToFit="1"/>
    </xf>
    <xf numFmtId="49" fontId="61" fillId="4" borderId="153" xfId="0" applyNumberFormat="1" applyFont="1" applyFill="1" applyBorder="1" applyAlignment="1" applyProtection="1">
      <alignment horizontal="center" vertical="center"/>
    </xf>
    <xf numFmtId="49" fontId="62" fillId="4" borderId="154" xfId="0" applyNumberFormat="1" applyFont="1" applyFill="1" applyBorder="1" applyAlignment="1" applyProtection="1">
      <alignment horizontal="center" vertical="center"/>
    </xf>
    <xf numFmtId="49" fontId="62" fillId="4" borderId="155" xfId="0" applyNumberFormat="1" applyFont="1" applyFill="1" applyBorder="1" applyAlignment="1" applyProtection="1">
      <alignment horizontal="center" vertical="center"/>
    </xf>
    <xf numFmtId="49" fontId="49" fillId="4" borderId="156" xfId="0" applyNumberFormat="1" applyFont="1" applyFill="1" applyBorder="1" applyAlignment="1" applyProtection="1">
      <alignment horizontal="center" vertical="center"/>
    </xf>
    <xf numFmtId="49" fontId="49" fillId="4" borderId="157" xfId="0" applyNumberFormat="1" applyFont="1" applyFill="1" applyBorder="1" applyAlignment="1" applyProtection="1">
      <alignment horizontal="center" vertical="center"/>
    </xf>
    <xf numFmtId="49" fontId="49" fillId="4" borderId="158" xfId="0" applyNumberFormat="1" applyFont="1" applyFill="1" applyBorder="1" applyAlignment="1" applyProtection="1">
      <alignment horizontal="center" vertical="center"/>
    </xf>
    <xf numFmtId="0" fontId="54" fillId="0" borderId="145"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146" xfId="0" applyFont="1" applyFill="1" applyBorder="1" applyAlignment="1" applyProtection="1">
      <alignment horizontal="center" vertical="center"/>
    </xf>
    <xf numFmtId="0" fontId="54" fillId="0" borderId="145" xfId="0" applyFont="1" applyFill="1" applyBorder="1" applyAlignment="1" applyProtection="1">
      <alignment horizontal="center"/>
    </xf>
    <xf numFmtId="0" fontId="54" fillId="0" borderId="0" xfId="0" applyFont="1" applyFill="1" applyBorder="1" applyAlignment="1" applyProtection="1">
      <alignment horizontal="center"/>
    </xf>
    <xf numFmtId="0" fontId="54" fillId="0" borderId="146" xfId="0" applyFont="1" applyFill="1" applyBorder="1" applyAlignment="1" applyProtection="1">
      <alignment horizontal="center"/>
    </xf>
    <xf numFmtId="0" fontId="60" fillId="4" borderId="159" xfId="2" applyFont="1" applyFill="1" applyBorder="1" applyAlignment="1" applyProtection="1">
      <alignment horizontal="center" vertical="center"/>
    </xf>
    <xf numFmtId="0" fontId="60" fillId="4" borderId="160" xfId="2" applyFont="1" applyFill="1" applyBorder="1" applyAlignment="1" applyProtection="1">
      <alignment horizontal="center" vertical="center"/>
    </xf>
    <xf numFmtId="0" fontId="60" fillId="4" borderId="161" xfId="2" applyFont="1" applyFill="1" applyBorder="1" applyAlignment="1" applyProtection="1">
      <alignment horizontal="center" vertical="center"/>
    </xf>
    <xf numFmtId="0" fontId="60" fillId="4" borderId="162" xfId="2" applyFont="1" applyFill="1" applyBorder="1" applyAlignment="1" applyProtection="1">
      <alignment horizontal="center" vertical="center"/>
    </xf>
    <xf numFmtId="0" fontId="60" fillId="4" borderId="163" xfId="2" applyFont="1" applyFill="1" applyBorder="1" applyAlignment="1" applyProtection="1">
      <alignment horizontal="center" vertical="center"/>
    </xf>
    <xf numFmtId="0" fontId="60" fillId="4" borderId="164" xfId="2" applyFont="1" applyFill="1" applyBorder="1" applyAlignment="1" applyProtection="1">
      <alignment horizontal="center" vertical="center"/>
    </xf>
    <xf numFmtId="0" fontId="0" fillId="5" borderId="18" xfId="0" applyFill="1" applyBorder="1" applyAlignment="1">
      <alignment horizontal="center"/>
    </xf>
    <xf numFmtId="0" fontId="0" fillId="5" borderId="19" xfId="0" applyFill="1" applyBorder="1" applyAlignment="1">
      <alignment horizontal="center"/>
    </xf>
    <xf numFmtId="0" fontId="0" fillId="5" borderId="11" xfId="0" applyFill="1" applyBorder="1" applyAlignment="1">
      <alignment horizontal="center"/>
    </xf>
    <xf numFmtId="0" fontId="0" fillId="5" borderId="12" xfId="0" applyFill="1" applyBorder="1" applyAlignment="1">
      <alignment horizontal="center"/>
    </xf>
    <xf numFmtId="0" fontId="10" fillId="5" borderId="36" xfId="0" applyFont="1" applyFill="1" applyBorder="1" applyAlignment="1" applyProtection="1">
      <alignment horizontal="center"/>
      <protection locked="0"/>
    </xf>
    <xf numFmtId="0" fontId="10" fillId="5" borderId="37"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65" xfId="0" applyFont="1" applyFill="1" applyBorder="1" applyAlignment="1">
      <alignment horizontal="center" vertical="center"/>
    </xf>
    <xf numFmtId="0" fontId="36" fillId="12" borderId="0" xfId="0" applyFont="1" applyFill="1" applyBorder="1" applyAlignment="1">
      <alignment horizontal="center"/>
    </xf>
    <xf numFmtId="43" fontId="27" fillId="11" borderId="68" xfId="1" applyNumberFormat="1" applyFont="1" applyFill="1" applyBorder="1" applyAlignment="1" applyProtection="1">
      <alignment horizontal="center" shrinkToFit="1"/>
    </xf>
    <xf numFmtId="43" fontId="27" fillId="11" borderId="69" xfId="1" applyNumberFormat="1" applyFont="1" applyFill="1" applyBorder="1" applyAlignment="1" applyProtection="1">
      <alignment horizontal="center" shrinkToFit="1"/>
    </xf>
    <xf numFmtId="43" fontId="27" fillId="13" borderId="45" xfId="1" applyNumberFormat="1" applyFont="1" applyFill="1" applyBorder="1" applyAlignment="1" applyProtection="1">
      <alignment horizontal="center" shrinkToFit="1"/>
    </xf>
    <xf numFmtId="43" fontId="27" fillId="13" borderId="46" xfId="1" applyNumberFormat="1" applyFont="1" applyFill="1" applyBorder="1" applyAlignment="1" applyProtection="1">
      <alignment horizontal="center" shrinkToFit="1"/>
    </xf>
    <xf numFmtId="43" fontId="27" fillId="13" borderId="48" xfId="1" applyNumberFormat="1" applyFont="1" applyFill="1" applyBorder="1" applyAlignment="1" applyProtection="1">
      <alignment horizontal="center" shrinkToFit="1"/>
    </xf>
    <xf numFmtId="43" fontId="27" fillId="13" borderId="49" xfId="1" applyNumberFormat="1" applyFont="1" applyFill="1" applyBorder="1" applyAlignment="1" applyProtection="1">
      <alignment horizontal="center" shrinkToFit="1"/>
    </xf>
    <xf numFmtId="43" fontId="27" fillId="2" borderId="51" xfId="1" applyNumberFormat="1" applyFont="1" applyFill="1" applyBorder="1" applyAlignment="1" applyProtection="1">
      <alignment horizontal="center" shrinkToFit="1"/>
    </xf>
    <xf numFmtId="43" fontId="27" fillId="2" borderId="52" xfId="1" applyNumberFormat="1" applyFont="1" applyFill="1" applyBorder="1" applyAlignment="1" applyProtection="1">
      <alignment horizontal="center" shrinkToFit="1"/>
    </xf>
    <xf numFmtId="167" fontId="63" fillId="7" borderId="88" xfId="1" applyNumberFormat="1" applyFont="1" applyFill="1" applyBorder="1" applyAlignment="1" applyProtection="1">
      <alignment horizontal="right" shrinkToFit="1"/>
    </xf>
    <xf numFmtId="167" fontId="63" fillId="7" borderId="89" xfId="1" applyNumberFormat="1" applyFont="1" applyFill="1" applyBorder="1" applyAlignment="1" applyProtection="1">
      <alignment horizontal="right" shrinkToFit="1"/>
    </xf>
    <xf numFmtId="0" fontId="33" fillId="12" borderId="0" xfId="0" applyNumberFormat="1" applyFont="1" applyFill="1" applyBorder="1" applyAlignment="1" applyProtection="1">
      <alignment horizontal="center"/>
    </xf>
    <xf numFmtId="0" fontId="27" fillId="11" borderId="66" xfId="1" applyNumberFormat="1" applyFont="1" applyFill="1" applyBorder="1" applyAlignment="1" applyProtection="1">
      <alignment horizontal="right"/>
      <protection locked="0"/>
    </xf>
    <xf numFmtId="0" fontId="27" fillId="11" borderId="67" xfId="1" applyNumberFormat="1" applyFont="1" applyFill="1" applyBorder="1" applyAlignment="1" applyProtection="1">
      <alignment horizontal="right"/>
      <protection locked="0"/>
    </xf>
    <xf numFmtId="0" fontId="27" fillId="13" borderId="71" xfId="1" applyNumberFormat="1" applyFont="1" applyFill="1" applyBorder="1" applyAlignment="1" applyProtection="1">
      <alignment horizontal="right"/>
      <protection locked="0"/>
    </xf>
    <xf numFmtId="0" fontId="27" fillId="13" borderId="44" xfId="1" applyNumberFormat="1" applyFont="1" applyFill="1" applyBorder="1" applyAlignment="1" applyProtection="1">
      <alignment horizontal="right"/>
      <protection locked="0"/>
    </xf>
    <xf numFmtId="0" fontId="27" fillId="13" borderId="73" xfId="1" applyNumberFormat="1" applyFont="1" applyFill="1" applyBorder="1" applyAlignment="1" applyProtection="1">
      <alignment horizontal="right"/>
      <protection locked="0"/>
    </xf>
    <xf numFmtId="0" fontId="27" fillId="13" borderId="47" xfId="1" applyNumberFormat="1" applyFont="1" applyFill="1" applyBorder="1" applyAlignment="1" applyProtection="1">
      <alignment horizontal="right"/>
      <protection locked="0"/>
    </xf>
    <xf numFmtId="0" fontId="27" fillId="2" borderId="75" xfId="1" applyNumberFormat="1" applyFont="1" applyFill="1" applyBorder="1" applyAlignment="1" applyProtection="1">
      <alignment horizontal="right"/>
      <protection locked="0"/>
    </xf>
    <xf numFmtId="0" fontId="27" fillId="2" borderId="50" xfId="1" applyNumberFormat="1" applyFont="1" applyFill="1" applyBorder="1" applyAlignment="1" applyProtection="1">
      <alignment horizontal="right"/>
      <protection locked="0"/>
    </xf>
    <xf numFmtId="0" fontId="26" fillId="8" borderId="86" xfId="1" applyNumberFormat="1" applyFont="1" applyFill="1" applyBorder="1" applyAlignment="1" applyProtection="1">
      <alignment horizontal="right"/>
      <protection locked="0"/>
    </xf>
    <xf numFmtId="0" fontId="26" fillId="8" borderId="87" xfId="1" applyNumberFormat="1" applyFont="1" applyFill="1" applyBorder="1" applyAlignment="1" applyProtection="1">
      <alignment horizontal="right"/>
      <protection locked="0"/>
    </xf>
    <xf numFmtId="0" fontId="12" fillId="4" borderId="97" xfId="0" applyFont="1" applyFill="1" applyBorder="1" applyAlignment="1">
      <alignment horizontal="center" wrapText="1"/>
    </xf>
    <xf numFmtId="0" fontId="12" fillId="4" borderId="32" xfId="0" applyFont="1" applyFill="1" applyBorder="1" applyAlignment="1">
      <alignment horizontal="center" wrapText="1"/>
    </xf>
    <xf numFmtId="0" fontId="12" fillId="8" borderId="121" xfId="0" applyFont="1" applyFill="1" applyBorder="1" applyAlignment="1">
      <alignment horizontal="right" vertical="center"/>
    </xf>
    <xf numFmtId="0" fontId="12" fillId="8" borderId="122" xfId="0" applyFont="1" applyFill="1" applyBorder="1" applyAlignment="1">
      <alignment horizontal="right" vertical="center"/>
    </xf>
    <xf numFmtId="0" fontId="43" fillId="4" borderId="97" xfId="0" applyFont="1" applyFill="1" applyBorder="1" applyAlignment="1">
      <alignment horizontal="center" wrapText="1"/>
    </xf>
    <xf numFmtId="0" fontId="43" fillId="4" borderId="123" xfId="0" applyFont="1" applyFill="1" applyBorder="1" applyAlignment="1">
      <alignment horizontal="center" wrapText="1"/>
    </xf>
    <xf numFmtId="0" fontId="43" fillId="4" borderId="32" xfId="0" applyFont="1" applyFill="1" applyBorder="1" applyAlignment="1">
      <alignment horizontal="center" wrapText="1"/>
    </xf>
    <xf numFmtId="0" fontId="9" fillId="4" borderId="97" xfId="0" applyFont="1" applyFill="1" applyBorder="1" applyAlignment="1">
      <alignment horizontal="right" vertical="center" wrapText="1"/>
    </xf>
    <xf numFmtId="0" fontId="9" fillId="4" borderId="32" xfId="0" applyFont="1" applyFill="1" applyBorder="1" applyAlignment="1">
      <alignment horizontal="right" vertical="center" wrapText="1"/>
    </xf>
    <xf numFmtId="0" fontId="13" fillId="12" borderId="0" xfId="0" applyNumberFormat="1" applyFont="1" applyFill="1" applyBorder="1" applyAlignment="1" applyProtection="1">
      <alignment horizontal="right"/>
    </xf>
    <xf numFmtId="0" fontId="33" fillId="12" borderId="0" xfId="0" applyNumberFormat="1" applyFont="1" applyFill="1" applyBorder="1" applyAlignment="1" applyProtection="1">
      <alignment horizontal="left"/>
    </xf>
    <xf numFmtId="0" fontId="33" fillId="12" borderId="0" xfId="0" applyNumberFormat="1" applyFont="1" applyFill="1" applyBorder="1" applyAlignment="1" applyProtection="1">
      <alignment horizontal="right"/>
    </xf>
    <xf numFmtId="0" fontId="9" fillId="4" borderId="97" xfId="0" applyFont="1" applyFill="1" applyBorder="1" applyAlignment="1">
      <alignment horizontal="center" wrapText="1"/>
    </xf>
    <xf numFmtId="0" fontId="9" fillId="4" borderId="123" xfId="0" applyFont="1" applyFill="1" applyBorder="1" applyAlignment="1">
      <alignment horizontal="center" wrapText="1"/>
    </xf>
    <xf numFmtId="0" fontId="9" fillId="4" borderId="32" xfId="0" applyFont="1" applyFill="1" applyBorder="1" applyAlignment="1">
      <alignment horizontal="center" wrapText="1"/>
    </xf>
    <xf numFmtId="0" fontId="44" fillId="14" borderId="126" xfId="0" applyFont="1" applyFill="1" applyBorder="1" applyAlignment="1">
      <alignment horizontal="right"/>
    </xf>
    <xf numFmtId="0" fontId="44" fillId="14" borderId="127" xfId="0" applyFont="1" applyFill="1" applyBorder="1" applyAlignment="1">
      <alignment horizontal="right"/>
    </xf>
    <xf numFmtId="0" fontId="43" fillId="21" borderId="130" xfId="0" applyFont="1" applyFill="1" applyBorder="1" applyAlignment="1">
      <alignment horizontal="center" wrapText="1"/>
    </xf>
    <xf numFmtId="0" fontId="43" fillId="21" borderId="131" xfId="0" applyFont="1" applyFill="1" applyBorder="1" applyAlignment="1">
      <alignment horizontal="center" wrapText="1"/>
    </xf>
    <xf numFmtId="0" fontId="43" fillId="21" borderId="132" xfId="0" applyFont="1" applyFill="1" applyBorder="1" applyAlignment="1">
      <alignment horizontal="center" wrapText="1"/>
    </xf>
    <xf numFmtId="0" fontId="12" fillId="6" borderId="98" xfId="0" applyFont="1" applyFill="1" applyBorder="1" applyAlignment="1">
      <alignment horizontal="right" vertical="center"/>
    </xf>
    <xf numFmtId="0" fontId="12" fillId="6" borderId="99" xfId="0" applyFont="1" applyFill="1" applyBorder="1" applyAlignment="1">
      <alignment horizontal="right" vertical="center"/>
    </xf>
    <xf numFmtId="0" fontId="26" fillId="16" borderId="115" xfId="0" applyFont="1" applyFill="1" applyBorder="1" applyAlignment="1">
      <alignment horizontal="center"/>
    </xf>
    <xf numFmtId="0" fontId="26" fillId="16" borderId="116" xfId="0" applyFont="1" applyFill="1" applyBorder="1" applyAlignment="1">
      <alignment horizontal="center"/>
    </xf>
    <xf numFmtId="49" fontId="38" fillId="14" borderId="117" xfId="0" applyNumberFormat="1" applyFont="1" applyFill="1" applyBorder="1" applyAlignment="1">
      <alignment horizontal="right"/>
    </xf>
    <xf numFmtId="49" fontId="38" fillId="14" borderId="118" xfId="0" applyNumberFormat="1" applyFont="1" applyFill="1" applyBorder="1" applyAlignment="1">
      <alignment horizontal="right"/>
    </xf>
  </cellXfs>
  <cellStyles count="3">
    <cellStyle name="Hipervínculo" xfId="2" builtinId="8"/>
    <cellStyle name="Millares [0]" xfId="1" builtinId="6"/>
    <cellStyle name="Normal" xfId="0" builtinId="0"/>
  </cellStyles>
  <dxfs count="6">
    <dxf>
      <font>
        <color rgb="FFFFFFCC"/>
      </font>
      <fill>
        <patternFill>
          <bgColor rgb="FFFFFFCC"/>
        </patternFill>
      </fill>
      <border>
        <vertical/>
        <horizontal/>
      </border>
    </dxf>
    <dxf>
      <font>
        <b/>
        <i val="0"/>
        <color rgb="FFFF0000"/>
      </font>
      <fill>
        <patternFill>
          <bgColor rgb="FFFFFF00"/>
        </patternFill>
      </fill>
    </dxf>
    <dxf>
      <font>
        <b/>
        <i val="0"/>
        <color rgb="FFFF0000"/>
      </font>
      <fill>
        <patternFill patternType="solid">
          <bgColor rgb="FFFFFF99"/>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center" vertical="bottom" textRotation="0" wrapText="0" relativeIndent="0" justifyLastLine="0" shrinkToFit="0" readingOrder="0"/>
    </dxf>
    <dxf>
      <fill>
        <patternFill patternType="solid">
          <fgColor indexed="64"/>
          <bgColor theme="0"/>
        </patternFill>
      </fill>
      <alignment horizontal="center" vertical="bottom" textRotation="0" wrapText="0" relativeIndent="0" justifyLastLine="0" shrinkToFit="0" readingOrder="0"/>
    </dxf>
  </dxfs>
  <tableStyles count="0" defaultTableStyle="TableStyleMedium9" defaultPivotStyle="PivotStyleLight16"/>
  <colors>
    <mruColors>
      <color rgb="FFFFFF99"/>
      <color rgb="FF333300"/>
      <color rgb="FFFFFFCC"/>
      <color rgb="FF996633"/>
      <color rgb="FF00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89"/>
      <c:rAngAx val="0"/>
      <c:perspective val="30"/>
    </c:view3D>
    <c:floor>
      <c:thickness val="0"/>
    </c:floor>
    <c:sideWall>
      <c:thickness val="0"/>
    </c:sideWall>
    <c:backWall>
      <c:thickness val="0"/>
    </c:backWall>
    <c:plotArea>
      <c:layout>
        <c:manualLayout>
          <c:layoutTarget val="inner"/>
          <c:xMode val="edge"/>
          <c:yMode val="edge"/>
          <c:x val="3.1821797931583236E-3"/>
          <c:y val="9.1324461635278048E-2"/>
          <c:w val="0.81526018078288975"/>
          <c:h val="0.83102331506807459"/>
        </c:manualLayout>
      </c:layout>
      <c:pie3DChart>
        <c:varyColors val="1"/>
        <c:ser>
          <c:idx val="0"/>
          <c:order val="0"/>
          <c:spPr>
            <a:effectLst>
              <a:innerShdw blurRad="63500" dist="50800" dir="5400000">
                <a:prstClr val="black">
                  <a:alpha val="50000"/>
                </a:prstClr>
              </a:innerShdw>
            </a:effectLst>
            <a:scene3d>
              <a:camera prst="orthographicFront"/>
              <a:lightRig rig="threePt" dir="t"/>
            </a:scene3d>
            <a:sp3d prstMaterial="metal">
              <a:bevelB w="114300" prst="hardEdge"/>
            </a:sp3d>
          </c:spPr>
          <c:explosion val="15"/>
          <c:dPt>
            <c:idx val="0"/>
            <c:bubble3D val="0"/>
            <c:spPr>
              <a:solidFill>
                <a:srgbClr val="92D050"/>
              </a:solidFill>
              <a:effectLst>
                <a:innerShdw blurRad="63500" dist="50800" dir="5400000">
                  <a:prstClr val="black">
                    <a:alpha val="50000"/>
                  </a:prstClr>
                </a:innerShdw>
              </a:effectLst>
              <a:scene3d>
                <a:camera prst="orthographicFront"/>
                <a:lightRig rig="threePt" dir="t"/>
              </a:scene3d>
              <a:sp3d prstMaterial="metal">
                <a:bevelB w="114300" prst="hardEdge"/>
              </a:sp3d>
            </c:spPr>
          </c:dPt>
          <c:dPt>
            <c:idx val="1"/>
            <c:bubble3D val="0"/>
            <c:spPr>
              <a:solidFill>
                <a:schemeClr val="bg1">
                  <a:lumMod val="65000"/>
                </a:schemeClr>
              </a:solidFill>
              <a:effectLst>
                <a:innerShdw blurRad="63500" dist="50800" dir="5400000">
                  <a:prstClr val="black">
                    <a:alpha val="50000"/>
                  </a:prstClr>
                </a:innerShdw>
              </a:effectLst>
              <a:scene3d>
                <a:camera prst="orthographicFront"/>
                <a:lightRig rig="threePt" dir="t"/>
              </a:scene3d>
              <a:sp3d prstMaterial="metal">
                <a:bevelB w="114300" prst="hardEdge"/>
              </a:sp3d>
            </c:spPr>
          </c:dPt>
          <c:dPt>
            <c:idx val="2"/>
            <c:bubble3D val="0"/>
            <c:spPr>
              <a:solidFill>
                <a:srgbClr val="C00000"/>
              </a:solidFill>
              <a:effectLst>
                <a:innerShdw blurRad="63500" dist="50800" dir="5400000">
                  <a:prstClr val="black">
                    <a:alpha val="50000"/>
                  </a:prstClr>
                </a:innerShdw>
              </a:effectLst>
              <a:scene3d>
                <a:camera prst="orthographicFront"/>
                <a:lightRig rig="threePt" dir="t"/>
              </a:scene3d>
              <a:sp3d prstMaterial="metal">
                <a:bevelB w="114300" prst="hardEdge"/>
              </a:sp3d>
            </c:spPr>
          </c:dPt>
          <c:cat>
            <c:strRef>
              <c:f>(Precio!$H$8:$I$8,Precio!$H$11:$I$11,Precio!$H$12:$I$12)</c:f>
              <c:strCache>
                <c:ptCount val="3"/>
                <c:pt idx="0">
                  <c:v>Ventas</c:v>
                </c:pt>
                <c:pt idx="1">
                  <c:v>Total Costes</c:v>
                </c:pt>
                <c:pt idx="2">
                  <c:v>Resultado </c:v>
                </c:pt>
              </c:strCache>
            </c:strRef>
          </c:cat>
          <c:val>
            <c:numRef>
              <c:f>(Precio!$J$8,Precio!$J$11,Precio!$J$12)</c:f>
              <c:numCache>
                <c:formatCode>_(* #,##0.00_);_(* \(#,##0.00\);_(* "-"??_);_(@_)</c:formatCode>
                <c:ptCount val="3"/>
                <c:pt idx="0">
                  <c:v>0</c:v>
                </c:pt>
                <c:pt idx="1">
                  <c:v>0</c:v>
                </c:pt>
                <c:pt idx="2" formatCode="#,##0.00_ ;[Red]\-#,##0.00\ ">
                  <c:v>0</c:v>
                </c:pt>
              </c:numCache>
            </c:numRef>
          </c:val>
        </c:ser>
        <c:ser>
          <c:idx val="1"/>
          <c:order val="1"/>
          <c:explosion val="25"/>
          <c:cat>
            <c:strRef>
              <c:f>(Precio!$H$8:$I$8,Precio!$H$11:$I$11,Precio!$H$12:$I$12)</c:f>
              <c:strCache>
                <c:ptCount val="3"/>
                <c:pt idx="0">
                  <c:v>Ventas</c:v>
                </c:pt>
                <c:pt idx="1">
                  <c:v>Total Costes</c:v>
                </c:pt>
                <c:pt idx="2">
                  <c:v>Resultado </c:v>
                </c:pt>
              </c:strCache>
            </c:strRef>
          </c:cat>
          <c:val>
            <c:numRef>
              <c:f>(Precio!$K$8,Precio!$K$11,Precio!$K$12)</c:f>
              <c:numCache>
                <c:formatCode>_(* #,##0.00_);_(* \(#,##0.00\);_(* "-"??_);_(@_)</c:formatCode>
                <c:ptCount val="3"/>
              </c:numCache>
            </c:numRef>
          </c:val>
        </c:ser>
        <c:dLbls>
          <c:showLegendKey val="0"/>
          <c:showVal val="0"/>
          <c:showCatName val="0"/>
          <c:showSerName val="0"/>
          <c:showPercent val="0"/>
          <c:showBubbleSize val="0"/>
          <c:showLeaderLines val="1"/>
        </c:dLbls>
      </c:pie3DChart>
    </c:plotArea>
    <c:legend>
      <c:legendPos val="r"/>
      <c:layout>
        <c:manualLayout>
          <c:xMode val="edge"/>
          <c:yMode val="edge"/>
          <c:x val="0.78813197276354774"/>
          <c:y val="0.10136943408389741"/>
          <c:w val="0.21186802723645223"/>
          <c:h val="0.42299212598425368"/>
        </c:manualLayout>
      </c:layout>
      <c:overlay val="0"/>
      <c:txPr>
        <a:bodyPr/>
        <a:lstStyle/>
        <a:p>
          <a:pPr rtl="0">
            <a:defRPr/>
          </a:pPr>
          <a:endParaRPr lang="es-ES"/>
        </a:p>
      </c:txPr>
    </c:legend>
    <c:plotVisOnly val="1"/>
    <c:dispBlanksAs val="zero"/>
    <c:showDLblsOverMax val="0"/>
  </c:chart>
  <c:spPr>
    <a:solidFill>
      <a:schemeClr val="accent3">
        <a:lumMod val="20000"/>
        <a:lumOff val="80000"/>
      </a:schemeClr>
    </a:solidFill>
    <a:ln>
      <a:noFill/>
    </a:ln>
  </c:sp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200">
                <a:latin typeface="Segoe UI" pitchFamily="34" charset="0"/>
                <a:cs typeface="Segoe UI" pitchFamily="34" charset="0"/>
              </a:defRPr>
            </a:pPr>
            <a:r>
              <a:rPr lang="en-US" sz="1200">
                <a:latin typeface="Segoe UI" pitchFamily="34" charset="0"/>
                <a:cs typeface="Segoe UI" pitchFamily="34" charset="0"/>
              </a:rPr>
              <a:t>Ventas  vs</a:t>
            </a:r>
            <a:r>
              <a:rPr lang="en-US" sz="1200" baseline="0">
                <a:latin typeface="Segoe UI" pitchFamily="34" charset="0"/>
                <a:cs typeface="Segoe UI" pitchFamily="34" charset="0"/>
              </a:rPr>
              <a:t> </a:t>
            </a:r>
            <a:r>
              <a:rPr lang="en-US" sz="1200">
                <a:latin typeface="Segoe UI" pitchFamily="34" charset="0"/>
                <a:cs typeface="Segoe UI" pitchFamily="34" charset="0"/>
              </a:rPr>
              <a:t>año anterior</a:t>
            </a:r>
          </a:p>
        </c:rich>
      </c:tx>
      <c:layout>
        <c:manualLayout>
          <c:xMode val="edge"/>
          <c:yMode val="edge"/>
          <c:x val="0.23080831311026762"/>
          <c:y val="1.8713450292397706E-2"/>
        </c:manualLayout>
      </c:layout>
      <c:overlay val="1"/>
    </c:title>
    <c:autoTitleDeleted val="0"/>
    <c:plotArea>
      <c:layout>
        <c:manualLayout>
          <c:layoutTarget val="inner"/>
          <c:xMode val="edge"/>
          <c:yMode val="edge"/>
          <c:x val="0.12155680187766167"/>
          <c:y val="0.16306193304784294"/>
          <c:w val="0.81939889960508538"/>
          <c:h val="0.70224506147258048"/>
        </c:manualLayout>
      </c:layout>
      <c:barChart>
        <c:barDir val="col"/>
        <c:grouping val="clustered"/>
        <c:varyColors val="0"/>
        <c:ser>
          <c:idx val="3"/>
          <c:order val="0"/>
          <c:tx>
            <c:v>Anterior</c:v>
          </c:tx>
          <c:spPr>
            <a:solidFill>
              <a:schemeClr val="accent3">
                <a:lumMod val="20000"/>
                <a:lumOff val="80000"/>
              </a:schemeClr>
            </a:solidFill>
            <a:ln w="9525">
              <a:solidFill>
                <a:schemeClr val="accent3">
                  <a:lumMod val="75000"/>
                </a:schemeClr>
              </a:solidFill>
            </a:ln>
            <a:effectLst>
              <a:innerShdw blurRad="114300">
                <a:prstClr val="black"/>
              </a:innerShdw>
            </a:effectLst>
            <a:scene3d>
              <a:camera prst="orthographicFront"/>
              <a:lightRig rig="threePt" dir="t"/>
            </a:scene3d>
            <a:sp3d/>
          </c:spPr>
          <c:invertIfNegative val="0"/>
          <c:val>
            <c:numRef>
              <c:f>SB!$C$47:$N$47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0"/>
          <c:order val="1"/>
          <c:tx>
            <c:v>Previsión</c:v>
          </c:tx>
          <c:spPr>
            <a:solidFill>
              <a:srgbClr val="92D050"/>
            </a:solidFill>
            <a:ln w="9525">
              <a:solidFill>
                <a:schemeClr val="accent3">
                  <a:lumMod val="75000"/>
                </a:schemeClr>
              </a:solidFill>
            </a:ln>
            <a:effectLst>
              <a:innerShdw blurRad="114300">
                <a:prstClr val="black"/>
              </a:innerShdw>
            </a:effectLst>
          </c:spPr>
          <c:invertIfNegative val="0"/>
          <c:val>
            <c:numRef>
              <c:f>SB!$C$46:$N$46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65"/>
        <c:overlap val="40"/>
        <c:axId val="188226176"/>
        <c:axId val="188375808"/>
      </c:barChart>
      <c:catAx>
        <c:axId val="188226176"/>
        <c:scaling>
          <c:orientation val="minMax"/>
        </c:scaling>
        <c:delete val="0"/>
        <c:axPos val="b"/>
        <c:minorGridlines>
          <c:spPr>
            <a:ln>
              <a:solidFill>
                <a:schemeClr val="bg1">
                  <a:lumMod val="85000"/>
                </a:schemeClr>
              </a:solidFill>
            </a:ln>
          </c:spPr>
        </c:minorGridlines>
        <c:title>
          <c:tx>
            <c:rich>
              <a:bodyPr/>
              <a:lstStyle/>
              <a:p>
                <a:pPr>
                  <a:defRPr/>
                </a:pPr>
                <a:r>
                  <a:rPr lang="en-US"/>
                  <a:t>Meses</a:t>
                </a:r>
              </a:p>
            </c:rich>
          </c:tx>
          <c:layout/>
          <c:overlay val="0"/>
        </c:title>
        <c:majorTickMark val="out"/>
        <c:minorTickMark val="none"/>
        <c:tickLblPos val="low"/>
        <c:spPr>
          <a:ln>
            <a:solidFill>
              <a:schemeClr val="bg1">
                <a:lumMod val="75000"/>
              </a:schemeClr>
            </a:solidFill>
          </a:ln>
        </c:spPr>
        <c:crossAx val="188375808"/>
        <c:crosses val="autoZero"/>
        <c:auto val="1"/>
        <c:lblAlgn val="ctr"/>
        <c:lblOffset val="100"/>
        <c:noMultiLvlLbl val="0"/>
      </c:catAx>
      <c:valAx>
        <c:axId val="188375808"/>
        <c:scaling>
          <c:orientation val="minMax"/>
        </c:scaling>
        <c:delete val="0"/>
        <c:axPos val="l"/>
        <c:majorGridlines>
          <c:spPr>
            <a:ln>
              <a:solidFill>
                <a:schemeClr val="bg1">
                  <a:lumMod val="85000"/>
                </a:schemeClr>
              </a:solidFill>
            </a:ln>
          </c:spPr>
        </c:majorGridlines>
        <c:numFmt formatCode="#,##0_ ;[Red]\-#,##0\ " sourceLinked="0"/>
        <c:majorTickMark val="out"/>
        <c:minorTickMark val="none"/>
        <c:tickLblPos val="nextTo"/>
        <c:spPr>
          <a:ln>
            <a:solidFill>
              <a:schemeClr val="bg1">
                <a:lumMod val="75000"/>
              </a:schemeClr>
            </a:solidFill>
          </a:ln>
        </c:spPr>
        <c:crossAx val="188226176"/>
        <c:crosses val="autoZero"/>
        <c:crossBetween val="between"/>
        <c:dispUnits>
          <c:builtInUnit val="thousands"/>
          <c:dispUnitsLbl>
            <c:layout/>
          </c:dispUnitsLbl>
        </c:dispUnits>
      </c:valAx>
      <c:spPr>
        <a:ln>
          <a:solidFill>
            <a:schemeClr val="bg1">
              <a:lumMod val="75000"/>
            </a:schemeClr>
          </a:solidFill>
        </a:ln>
      </c:spPr>
    </c:plotArea>
    <c:legend>
      <c:legendPos val="t"/>
      <c:layout>
        <c:manualLayout>
          <c:xMode val="edge"/>
          <c:yMode val="edge"/>
          <c:x val="0.7184831824222494"/>
          <c:y val="3.7426900584795419E-2"/>
          <c:w val="0.20859308634023013"/>
          <c:h val="7.3297416770272142E-2"/>
        </c:manualLayout>
      </c:layout>
      <c:overlay val="0"/>
      <c:txPr>
        <a:bodyPr/>
        <a:lstStyle/>
        <a:p>
          <a:pPr>
            <a:defRPr sz="900"/>
          </a:pPr>
          <a:endParaRPr lang="es-ES"/>
        </a:p>
      </c:txPr>
    </c:legend>
    <c:plotVisOnly val="1"/>
    <c:dispBlanksAs val="gap"/>
    <c:showDLblsOverMax val="0"/>
  </c:chart>
  <c:txPr>
    <a:bodyPr/>
    <a:lstStyle/>
    <a:p>
      <a:pPr>
        <a:defRPr>
          <a:solidFill>
            <a:schemeClr val="bg1">
              <a:lumMod val="65000"/>
            </a:schemeClr>
          </a:solidFill>
        </a:defRPr>
      </a:pPr>
      <a:endParaRPr lang="es-ES"/>
    </a:p>
  </c:txPr>
  <c:printSettings>
    <c:headerFooter/>
    <c:pageMargins b="0.75000000000000411" l="0.70000000000000062" r="0.70000000000000062" t="0.750000000000004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200">
                <a:latin typeface="Segoe UI" pitchFamily="34" charset="0"/>
                <a:cs typeface="Segoe UI" pitchFamily="34" charset="0"/>
              </a:defRPr>
            </a:pPr>
            <a:r>
              <a:rPr lang="en-US" sz="1200">
                <a:latin typeface="Segoe UI" pitchFamily="34" charset="0"/>
                <a:cs typeface="Segoe UI" pitchFamily="34" charset="0"/>
              </a:rPr>
              <a:t>Ventas por zona</a:t>
            </a:r>
          </a:p>
        </c:rich>
      </c:tx>
      <c:layout>
        <c:manualLayout>
          <c:xMode val="edge"/>
          <c:yMode val="edge"/>
          <c:x val="0.40508655714742592"/>
          <c:y val="1.8713450292397706E-2"/>
        </c:manualLayout>
      </c:layout>
      <c:overlay val="1"/>
    </c:title>
    <c:autoTitleDeleted val="0"/>
    <c:plotArea>
      <c:layout>
        <c:manualLayout>
          <c:layoutTarget val="inner"/>
          <c:xMode val="edge"/>
          <c:yMode val="edge"/>
          <c:x val="0.12155680187766167"/>
          <c:y val="0.16306193304784294"/>
          <c:w val="0.81939889960508572"/>
          <c:h val="0.68820997375328163"/>
        </c:manualLayout>
      </c:layout>
      <c:barChart>
        <c:barDir val="col"/>
        <c:grouping val="clustered"/>
        <c:varyColors val="0"/>
        <c:ser>
          <c:idx val="3"/>
          <c:order val="0"/>
          <c:tx>
            <c:v>Anterior</c:v>
          </c:tx>
          <c:spPr>
            <a:solidFill>
              <a:schemeClr val="accent3">
                <a:lumMod val="60000"/>
                <a:lumOff val="40000"/>
              </a:schemeClr>
            </a:solidFill>
            <a:ln w="9525">
              <a:solidFill>
                <a:schemeClr val="accent3">
                  <a:lumMod val="75000"/>
                </a:schemeClr>
              </a:solidFill>
            </a:ln>
            <a:effectLst>
              <a:innerShdw blurRad="114300">
                <a:prstClr val="black"/>
              </a:innerShdw>
            </a:effectLst>
            <a:scene3d>
              <a:camera prst="orthographicFront"/>
              <a:lightRig rig="threePt" dir="t"/>
            </a:scene3d>
            <a:sp3d/>
          </c:spPr>
          <c:invertIfNegative val="0"/>
          <c:dPt>
            <c:idx val="0"/>
            <c:invertIfNegative val="0"/>
            <c:bubble3D val="0"/>
            <c:spPr>
              <a:solidFill>
                <a:schemeClr val="accent3">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1"/>
            <c:invertIfNegative val="0"/>
            <c:bubble3D val="0"/>
            <c:spPr>
              <a:solidFill>
                <a:schemeClr val="tx2">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2"/>
            <c:invertIfNegative val="0"/>
            <c:bubble3D val="0"/>
            <c:spPr>
              <a:solidFill>
                <a:schemeClr val="bg2">
                  <a:lumMod val="75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3"/>
            <c:invertIfNegative val="0"/>
            <c:bubble3D val="0"/>
            <c:spPr>
              <a:solidFill>
                <a:schemeClr val="accent2">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4"/>
            <c:invertIfNegative val="0"/>
            <c:bubble3D val="0"/>
            <c:spPr>
              <a:solidFill>
                <a:schemeClr val="accent4">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5"/>
            <c:invertIfNegative val="0"/>
            <c:bubble3D val="0"/>
            <c:spPr>
              <a:solidFill>
                <a:schemeClr val="accent6">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6"/>
            <c:invertIfNegative val="0"/>
            <c:bubble3D val="0"/>
            <c:spPr>
              <a:solidFill>
                <a:schemeClr val="accent6">
                  <a:lumMod val="60000"/>
                  <a:lumOff val="4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7"/>
            <c:invertIfNegative val="0"/>
            <c:bubble3D val="0"/>
            <c:spPr>
              <a:solidFill>
                <a:srgbClr val="FFFF99"/>
              </a:solidFill>
              <a:ln w="9525">
                <a:solidFill>
                  <a:schemeClr val="accent3">
                    <a:lumMod val="75000"/>
                  </a:schemeClr>
                </a:solidFill>
              </a:ln>
              <a:effectLst>
                <a:innerShdw blurRad="114300">
                  <a:prstClr val="black"/>
                </a:innerShdw>
              </a:effectLst>
              <a:scene3d>
                <a:camera prst="orthographicFront"/>
                <a:lightRig rig="threePt" dir="t"/>
              </a:scene3d>
              <a:sp3d/>
            </c:spPr>
          </c:dPt>
          <c:dPt>
            <c:idx val="8"/>
            <c:invertIfNegative val="0"/>
            <c:bubble3D val="0"/>
            <c:spPr>
              <a:solidFill>
                <a:schemeClr val="bg1">
                  <a:lumMod val="75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val>
            <c:numRef>
              <c:f>Producto!$G$27:$G$36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4"/>
        <c:axId val="194627456"/>
        <c:axId val="103953920"/>
      </c:barChart>
      <c:catAx>
        <c:axId val="194627456"/>
        <c:scaling>
          <c:orientation val="minMax"/>
        </c:scaling>
        <c:delete val="0"/>
        <c:axPos val="b"/>
        <c:minorGridlines>
          <c:spPr>
            <a:ln>
              <a:solidFill>
                <a:schemeClr val="bg1">
                  <a:lumMod val="85000"/>
                </a:schemeClr>
              </a:solidFill>
            </a:ln>
          </c:spPr>
        </c:minorGridlines>
        <c:title>
          <c:tx>
            <c:rich>
              <a:bodyPr/>
              <a:lstStyle/>
              <a:p>
                <a:pPr>
                  <a:defRPr/>
                </a:pPr>
                <a:r>
                  <a:rPr lang="es-ES"/>
                  <a:t>Zonas</a:t>
                </a:r>
              </a:p>
            </c:rich>
          </c:tx>
          <c:layout>
            <c:manualLayout>
              <c:xMode val="edge"/>
              <c:yMode val="edge"/>
              <c:x val="0.49929286780215743"/>
              <c:y val="0.91950858774232003"/>
            </c:manualLayout>
          </c:layout>
          <c:overlay val="0"/>
        </c:title>
        <c:majorTickMark val="out"/>
        <c:minorTickMark val="none"/>
        <c:tickLblPos val="low"/>
        <c:spPr>
          <a:ln>
            <a:solidFill>
              <a:schemeClr val="bg1">
                <a:lumMod val="75000"/>
              </a:schemeClr>
            </a:solidFill>
          </a:ln>
        </c:spPr>
        <c:txPr>
          <a:bodyPr/>
          <a:lstStyle/>
          <a:p>
            <a:pPr>
              <a:defRPr sz="1000" b="1">
                <a:solidFill>
                  <a:schemeClr val="accent3">
                    <a:lumMod val="75000"/>
                  </a:schemeClr>
                </a:solidFill>
              </a:defRPr>
            </a:pPr>
            <a:endParaRPr lang="es-ES"/>
          </a:p>
        </c:txPr>
        <c:crossAx val="103953920"/>
        <c:crosses val="autoZero"/>
        <c:auto val="1"/>
        <c:lblAlgn val="ctr"/>
        <c:lblOffset val="100"/>
        <c:noMultiLvlLbl val="0"/>
      </c:catAx>
      <c:valAx>
        <c:axId val="103953920"/>
        <c:scaling>
          <c:orientation val="minMax"/>
        </c:scaling>
        <c:delete val="0"/>
        <c:axPos val="l"/>
        <c:majorGridlines>
          <c:spPr>
            <a:ln>
              <a:solidFill>
                <a:schemeClr val="bg1">
                  <a:lumMod val="85000"/>
                </a:schemeClr>
              </a:solidFill>
            </a:ln>
          </c:spPr>
        </c:majorGridlines>
        <c:numFmt formatCode="#,##0_ ;[Red]\-#,##0\ " sourceLinked="0"/>
        <c:majorTickMark val="out"/>
        <c:minorTickMark val="none"/>
        <c:tickLblPos val="nextTo"/>
        <c:spPr>
          <a:ln>
            <a:solidFill>
              <a:schemeClr val="bg1">
                <a:lumMod val="75000"/>
              </a:schemeClr>
            </a:solidFill>
          </a:ln>
        </c:spPr>
        <c:crossAx val="194627456"/>
        <c:crosses val="autoZero"/>
        <c:crossBetween val="between"/>
        <c:dispUnits>
          <c:builtInUnit val="thousands"/>
          <c:dispUnitsLbl>
            <c:layout/>
          </c:dispUnitsLbl>
        </c:dispUnits>
      </c:valAx>
      <c:spPr>
        <a:ln>
          <a:solidFill>
            <a:schemeClr val="bg1">
              <a:lumMod val="75000"/>
            </a:schemeClr>
          </a:solidFill>
        </a:ln>
      </c:spPr>
    </c:plotArea>
    <c:plotVisOnly val="1"/>
    <c:dispBlanksAs val="gap"/>
    <c:showDLblsOverMax val="0"/>
  </c:chart>
  <c:txPr>
    <a:bodyPr/>
    <a:lstStyle/>
    <a:p>
      <a:pPr>
        <a:defRPr>
          <a:solidFill>
            <a:schemeClr val="bg1">
              <a:lumMod val="65000"/>
            </a:schemeClr>
          </a:solidFill>
        </a:defRPr>
      </a:pPr>
      <a:endParaRPr lang="es-ES"/>
    </a:p>
  </c:txPr>
  <c:printSettings>
    <c:headerFooter/>
    <c:pageMargins b="0.75000000000000433" l="0.70000000000000062" r="0.70000000000000062" t="0.750000000000004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200">
                <a:latin typeface="Segoe UI" pitchFamily="34" charset="0"/>
                <a:cs typeface="Segoe UI" pitchFamily="34" charset="0"/>
              </a:defRPr>
            </a:pPr>
            <a:r>
              <a:rPr lang="en-US" sz="1200">
                <a:latin typeface="Segoe UI" pitchFamily="34" charset="0"/>
                <a:cs typeface="Segoe UI" pitchFamily="34" charset="0"/>
              </a:rPr>
              <a:t>Ventas por origen</a:t>
            </a:r>
          </a:p>
        </c:rich>
      </c:tx>
      <c:layout>
        <c:manualLayout>
          <c:xMode val="edge"/>
          <c:yMode val="edge"/>
          <c:x val="0.26362321636298802"/>
          <c:y val="2.3391812865497082E-2"/>
        </c:manualLayout>
      </c:layout>
      <c:overlay val="1"/>
    </c:title>
    <c:autoTitleDeleted val="0"/>
    <c:plotArea>
      <c:layout>
        <c:manualLayout>
          <c:layoutTarget val="inner"/>
          <c:xMode val="edge"/>
          <c:yMode val="edge"/>
          <c:x val="0.19905418281512188"/>
          <c:y val="0.14780568218446427"/>
          <c:w val="0.72127387194640769"/>
          <c:h val="0.67885324860708374"/>
        </c:manualLayout>
      </c:layout>
      <c:barChart>
        <c:barDir val="bar"/>
        <c:grouping val="clustered"/>
        <c:varyColors val="0"/>
        <c:ser>
          <c:idx val="3"/>
          <c:order val="0"/>
          <c:spPr>
            <a:solidFill>
              <a:schemeClr val="bg2">
                <a:lumMod val="75000"/>
              </a:schemeClr>
            </a:solidFill>
            <a:ln w="9525">
              <a:solidFill>
                <a:schemeClr val="accent3">
                  <a:lumMod val="75000"/>
                </a:schemeClr>
              </a:solidFill>
            </a:ln>
            <a:effectLst>
              <a:innerShdw blurRad="114300">
                <a:prstClr val="black"/>
              </a:innerShdw>
            </a:effectLst>
            <a:scene3d>
              <a:camera prst="orthographicFront"/>
              <a:lightRig rig="threePt" dir="t"/>
            </a:scene3d>
            <a:sp3d/>
          </c:spPr>
          <c:invertIfNegative val="0"/>
          <c:cat>
            <c:strRef>
              <c:f>SB!$A$51:$A$55</c:f>
              <c:strCache>
                <c:ptCount val="5"/>
                <c:pt idx="0">
                  <c:v>Visitas</c:v>
                </c:pt>
                <c:pt idx="1">
                  <c:v>Llamadas</c:v>
                </c:pt>
                <c:pt idx="2">
                  <c:v>Internet</c:v>
                </c:pt>
                <c:pt idx="3">
                  <c:v>emailing</c:v>
                </c:pt>
                <c:pt idx="4">
                  <c:v>Prospecting</c:v>
                </c:pt>
              </c:strCache>
            </c:strRef>
          </c:cat>
          <c:val>
            <c:numRef>
              <c:f>SB!$B$51:$B$55</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4"/>
        <c:axId val="104281984"/>
        <c:axId val="104283520"/>
      </c:barChart>
      <c:catAx>
        <c:axId val="104281984"/>
        <c:scaling>
          <c:orientation val="maxMin"/>
        </c:scaling>
        <c:delete val="0"/>
        <c:axPos val="l"/>
        <c:minorGridlines>
          <c:spPr>
            <a:ln>
              <a:solidFill>
                <a:schemeClr val="bg1">
                  <a:lumMod val="85000"/>
                </a:schemeClr>
              </a:solidFill>
            </a:ln>
          </c:spPr>
        </c:minorGridlines>
        <c:majorTickMark val="out"/>
        <c:minorTickMark val="none"/>
        <c:tickLblPos val="low"/>
        <c:spPr>
          <a:ln>
            <a:solidFill>
              <a:schemeClr val="bg1">
                <a:lumMod val="75000"/>
              </a:schemeClr>
            </a:solidFill>
          </a:ln>
        </c:spPr>
        <c:txPr>
          <a:bodyPr/>
          <a:lstStyle/>
          <a:p>
            <a:pPr>
              <a:defRPr sz="1000" b="0">
                <a:solidFill>
                  <a:schemeClr val="bg1">
                    <a:lumMod val="50000"/>
                  </a:schemeClr>
                </a:solidFill>
              </a:defRPr>
            </a:pPr>
            <a:endParaRPr lang="es-ES"/>
          </a:p>
        </c:txPr>
        <c:crossAx val="104283520"/>
        <c:crosses val="autoZero"/>
        <c:auto val="1"/>
        <c:lblAlgn val="ctr"/>
        <c:lblOffset val="100"/>
        <c:noMultiLvlLbl val="0"/>
      </c:catAx>
      <c:valAx>
        <c:axId val="104283520"/>
        <c:scaling>
          <c:orientation val="minMax"/>
        </c:scaling>
        <c:delete val="0"/>
        <c:axPos val="b"/>
        <c:majorGridlines>
          <c:spPr>
            <a:ln>
              <a:solidFill>
                <a:schemeClr val="bg1">
                  <a:lumMod val="85000"/>
                </a:schemeClr>
              </a:solidFill>
            </a:ln>
          </c:spPr>
        </c:majorGridlines>
        <c:numFmt formatCode="#,##0_ ;[Red]\-#,##0\ " sourceLinked="0"/>
        <c:majorTickMark val="out"/>
        <c:minorTickMark val="none"/>
        <c:tickLblPos val="nextTo"/>
        <c:spPr>
          <a:ln>
            <a:solidFill>
              <a:schemeClr val="bg1">
                <a:lumMod val="75000"/>
              </a:schemeClr>
            </a:solidFill>
          </a:ln>
        </c:spPr>
        <c:crossAx val="104281984"/>
        <c:crosses val="max"/>
        <c:crossBetween val="between"/>
        <c:dispUnits>
          <c:builtInUnit val="thousands"/>
          <c:dispUnitsLbl/>
        </c:dispUnits>
      </c:valAx>
      <c:spPr>
        <a:ln>
          <a:solidFill>
            <a:schemeClr val="bg1">
              <a:lumMod val="75000"/>
            </a:schemeClr>
          </a:solidFill>
        </a:ln>
      </c:spPr>
    </c:plotArea>
    <c:plotVisOnly val="1"/>
    <c:dispBlanksAs val="gap"/>
    <c:showDLblsOverMax val="0"/>
  </c:chart>
  <c:txPr>
    <a:bodyPr/>
    <a:lstStyle/>
    <a:p>
      <a:pPr>
        <a:defRPr>
          <a:solidFill>
            <a:schemeClr val="bg1">
              <a:lumMod val="65000"/>
            </a:schemeClr>
          </a:solidFill>
        </a:defRPr>
      </a:pPr>
      <a:endParaRPr lang="es-ES"/>
    </a:p>
  </c:txPr>
  <c:printSettings>
    <c:headerFooter/>
    <c:pageMargins b="0.750000000000005" l="0.70000000000000062" r="0.70000000000000062" t="0.75000000000000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200">
                <a:latin typeface="Segoe UI" pitchFamily="34" charset="0"/>
                <a:cs typeface="Segoe UI" pitchFamily="34" charset="0"/>
              </a:defRPr>
            </a:pPr>
            <a:r>
              <a:rPr lang="en-US" sz="1200">
                <a:latin typeface="Segoe UI" pitchFamily="34" charset="0"/>
                <a:cs typeface="Segoe UI" pitchFamily="34" charset="0"/>
              </a:rPr>
              <a:t>Ventas por zona</a:t>
            </a:r>
          </a:p>
        </c:rich>
      </c:tx>
      <c:layout>
        <c:manualLayout>
          <c:xMode val="edge"/>
          <c:yMode val="edge"/>
          <c:x val="0.40508655714742603"/>
          <c:y val="1.8713450292397717E-2"/>
        </c:manualLayout>
      </c:layout>
      <c:overlay val="1"/>
    </c:title>
    <c:autoTitleDeleted val="0"/>
    <c:plotArea>
      <c:layout>
        <c:manualLayout>
          <c:layoutTarget val="inner"/>
          <c:xMode val="edge"/>
          <c:yMode val="edge"/>
          <c:x val="0.12155680187766167"/>
          <c:y val="0.16306193304784294"/>
          <c:w val="0.81939889960508594"/>
          <c:h val="0.68820997375328163"/>
        </c:manualLayout>
      </c:layout>
      <c:barChart>
        <c:barDir val="col"/>
        <c:grouping val="clustered"/>
        <c:varyColors val="0"/>
        <c:ser>
          <c:idx val="3"/>
          <c:order val="0"/>
          <c:spPr>
            <a:solidFill>
              <a:schemeClr val="accent3">
                <a:lumMod val="60000"/>
                <a:lumOff val="40000"/>
              </a:schemeClr>
            </a:solidFill>
            <a:ln w="9525">
              <a:solidFill>
                <a:schemeClr val="accent3">
                  <a:lumMod val="75000"/>
                </a:schemeClr>
              </a:solidFill>
            </a:ln>
            <a:effectLst>
              <a:innerShdw blurRad="114300">
                <a:prstClr val="black"/>
              </a:innerShdw>
            </a:effectLst>
            <a:scene3d>
              <a:camera prst="orthographicFront"/>
              <a:lightRig rig="threePt" dir="t"/>
            </a:scene3d>
            <a:sp3d/>
          </c:spPr>
          <c:invertIfNegative val="0"/>
          <c:dPt>
            <c:idx val="0"/>
            <c:invertIfNegative val="0"/>
            <c:bubble3D val="0"/>
            <c:spPr>
              <a:solidFill>
                <a:schemeClr val="accent3">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1"/>
            <c:invertIfNegative val="0"/>
            <c:bubble3D val="0"/>
            <c:spPr>
              <a:solidFill>
                <a:schemeClr val="tx2">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2"/>
            <c:invertIfNegative val="0"/>
            <c:bubble3D val="0"/>
            <c:spPr>
              <a:solidFill>
                <a:schemeClr val="bg2">
                  <a:lumMod val="75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3"/>
            <c:invertIfNegative val="0"/>
            <c:bubble3D val="0"/>
            <c:spPr>
              <a:solidFill>
                <a:schemeClr val="accent2">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4"/>
            <c:invertIfNegative val="0"/>
            <c:bubble3D val="0"/>
            <c:spPr>
              <a:solidFill>
                <a:schemeClr val="accent4">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5"/>
            <c:invertIfNegative val="0"/>
            <c:bubble3D val="0"/>
            <c:spPr>
              <a:solidFill>
                <a:schemeClr val="accent6">
                  <a:lumMod val="40000"/>
                  <a:lumOff val="6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6"/>
            <c:invertIfNegative val="0"/>
            <c:bubble3D val="0"/>
            <c:spPr>
              <a:solidFill>
                <a:schemeClr val="accent6">
                  <a:lumMod val="60000"/>
                  <a:lumOff val="40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dPt>
            <c:idx val="7"/>
            <c:invertIfNegative val="0"/>
            <c:bubble3D val="0"/>
            <c:spPr>
              <a:solidFill>
                <a:srgbClr val="FFFF99"/>
              </a:solidFill>
              <a:ln w="9525">
                <a:solidFill>
                  <a:schemeClr val="accent3">
                    <a:lumMod val="75000"/>
                  </a:schemeClr>
                </a:solidFill>
              </a:ln>
              <a:effectLst>
                <a:innerShdw blurRad="114300">
                  <a:prstClr val="black"/>
                </a:innerShdw>
              </a:effectLst>
              <a:scene3d>
                <a:camera prst="orthographicFront"/>
                <a:lightRig rig="threePt" dir="t"/>
              </a:scene3d>
              <a:sp3d/>
            </c:spPr>
          </c:dPt>
          <c:dPt>
            <c:idx val="8"/>
            <c:invertIfNegative val="0"/>
            <c:bubble3D val="0"/>
            <c:spPr>
              <a:solidFill>
                <a:schemeClr val="bg1">
                  <a:lumMod val="75000"/>
                </a:schemeClr>
              </a:solidFill>
              <a:ln w="9525">
                <a:solidFill>
                  <a:schemeClr val="accent3">
                    <a:lumMod val="75000"/>
                  </a:schemeClr>
                </a:solidFill>
              </a:ln>
              <a:effectLst>
                <a:innerShdw blurRad="114300">
                  <a:prstClr val="black"/>
                </a:innerShdw>
              </a:effectLst>
              <a:scene3d>
                <a:camera prst="orthographicFront"/>
                <a:lightRig rig="threePt" dir="t"/>
              </a:scene3d>
              <a:sp3d/>
            </c:spPr>
          </c:dPt>
          <c:val>
            <c:numRef>
              <c:f>Origen!$G$47:$G$56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4"/>
        <c:axId val="104299520"/>
        <c:axId val="104305792"/>
      </c:barChart>
      <c:catAx>
        <c:axId val="104299520"/>
        <c:scaling>
          <c:orientation val="minMax"/>
        </c:scaling>
        <c:delete val="0"/>
        <c:axPos val="b"/>
        <c:minorGridlines>
          <c:spPr>
            <a:ln>
              <a:solidFill>
                <a:schemeClr val="bg1">
                  <a:lumMod val="85000"/>
                </a:schemeClr>
              </a:solidFill>
            </a:ln>
          </c:spPr>
        </c:minorGridlines>
        <c:title>
          <c:tx>
            <c:rich>
              <a:bodyPr/>
              <a:lstStyle/>
              <a:p>
                <a:pPr>
                  <a:defRPr/>
                </a:pPr>
                <a:r>
                  <a:rPr lang="es-ES"/>
                  <a:t>Zonas</a:t>
                </a:r>
              </a:p>
            </c:rich>
          </c:tx>
          <c:layout>
            <c:manualLayout>
              <c:xMode val="edge"/>
              <c:yMode val="edge"/>
              <c:x val="0.49929286780215765"/>
              <c:y val="0.91950858774231958"/>
            </c:manualLayout>
          </c:layout>
          <c:overlay val="0"/>
        </c:title>
        <c:majorTickMark val="out"/>
        <c:minorTickMark val="none"/>
        <c:tickLblPos val="low"/>
        <c:spPr>
          <a:ln>
            <a:solidFill>
              <a:schemeClr val="bg1">
                <a:lumMod val="75000"/>
              </a:schemeClr>
            </a:solidFill>
          </a:ln>
        </c:spPr>
        <c:txPr>
          <a:bodyPr/>
          <a:lstStyle/>
          <a:p>
            <a:pPr>
              <a:defRPr sz="1000" b="1">
                <a:solidFill>
                  <a:schemeClr val="accent3">
                    <a:lumMod val="75000"/>
                  </a:schemeClr>
                </a:solidFill>
              </a:defRPr>
            </a:pPr>
            <a:endParaRPr lang="es-ES"/>
          </a:p>
        </c:txPr>
        <c:crossAx val="104305792"/>
        <c:crosses val="autoZero"/>
        <c:auto val="1"/>
        <c:lblAlgn val="ctr"/>
        <c:lblOffset val="100"/>
        <c:noMultiLvlLbl val="0"/>
      </c:catAx>
      <c:valAx>
        <c:axId val="104305792"/>
        <c:scaling>
          <c:orientation val="minMax"/>
        </c:scaling>
        <c:delete val="0"/>
        <c:axPos val="l"/>
        <c:majorGridlines>
          <c:spPr>
            <a:ln>
              <a:solidFill>
                <a:schemeClr val="bg1">
                  <a:lumMod val="85000"/>
                </a:schemeClr>
              </a:solidFill>
            </a:ln>
          </c:spPr>
        </c:majorGridlines>
        <c:numFmt formatCode="#,##0_ ;[Red]\-#,##0\ " sourceLinked="0"/>
        <c:majorTickMark val="out"/>
        <c:minorTickMark val="none"/>
        <c:tickLblPos val="nextTo"/>
        <c:spPr>
          <a:ln>
            <a:solidFill>
              <a:schemeClr val="bg1">
                <a:lumMod val="75000"/>
              </a:schemeClr>
            </a:solidFill>
          </a:ln>
        </c:spPr>
        <c:crossAx val="104299520"/>
        <c:crosses val="autoZero"/>
        <c:crossBetween val="between"/>
        <c:dispUnits>
          <c:builtInUnit val="thousands"/>
          <c:dispUnitsLbl/>
        </c:dispUnits>
      </c:valAx>
      <c:spPr>
        <a:ln>
          <a:solidFill>
            <a:schemeClr val="bg1">
              <a:lumMod val="75000"/>
            </a:schemeClr>
          </a:solidFill>
        </a:ln>
      </c:spPr>
    </c:plotArea>
    <c:plotVisOnly val="1"/>
    <c:dispBlanksAs val="gap"/>
    <c:showDLblsOverMax val="0"/>
  </c:chart>
  <c:txPr>
    <a:bodyPr/>
    <a:lstStyle/>
    <a:p>
      <a:pPr>
        <a:defRPr>
          <a:solidFill>
            <a:schemeClr val="bg1">
              <a:lumMod val="65000"/>
            </a:schemeClr>
          </a:solidFill>
        </a:defRPr>
      </a:pPr>
      <a:endParaRPr lang="es-ES"/>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200">
                <a:latin typeface="Segoe UI" pitchFamily="34" charset="0"/>
                <a:cs typeface="Segoe UI" pitchFamily="34" charset="0"/>
              </a:defRPr>
            </a:pPr>
            <a:r>
              <a:rPr lang="en-US" sz="1200">
                <a:latin typeface="Segoe UI" pitchFamily="34" charset="0"/>
                <a:cs typeface="Segoe UI" pitchFamily="34" charset="0"/>
              </a:rPr>
              <a:t>Ventas por zona</a:t>
            </a:r>
          </a:p>
        </c:rich>
      </c:tx>
      <c:layout>
        <c:manualLayout>
          <c:xMode val="edge"/>
          <c:yMode val="edge"/>
          <c:x val="0.40508655714742625"/>
          <c:y val="1.8713450292397724E-2"/>
        </c:manualLayout>
      </c:layout>
      <c:overlay val="1"/>
    </c:title>
    <c:autoTitleDeleted val="0"/>
    <c:plotArea>
      <c:layout>
        <c:manualLayout>
          <c:layoutTarget val="inner"/>
          <c:xMode val="edge"/>
          <c:yMode val="edge"/>
          <c:x val="0.19563087947339913"/>
          <c:y val="0.1349917576092462"/>
          <c:w val="0.79717668624755234"/>
          <c:h val="0.71628014919187732"/>
        </c:manualLayout>
      </c:layout>
      <c:barChart>
        <c:barDir val="col"/>
        <c:grouping val="clustered"/>
        <c:varyColors val="0"/>
        <c:ser>
          <c:idx val="3"/>
          <c:order val="0"/>
          <c:tx>
            <c:strRef>
              <c:f>Dist!$D$53</c:f>
              <c:strCache>
                <c:ptCount val="1"/>
                <c:pt idx="0">
                  <c:v>ZONA 1</c:v>
                </c:pt>
              </c:strCache>
            </c:strRef>
          </c:tx>
          <c:invertIfNegative val="0"/>
          <c:val>
            <c:numRef>
              <c:f>Dist!$H$53:$S$53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0"/>
          <c:order val="1"/>
          <c:tx>
            <c:strRef>
              <c:f>Dist!$D$54</c:f>
              <c:strCache>
                <c:ptCount val="1"/>
                <c:pt idx="0">
                  <c:v>ZONA 2</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Dist!$H$54:$S$54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2"/>
          <c:tx>
            <c:strRef>
              <c:f>Dist!$D$55</c:f>
              <c:strCache>
                <c:ptCount val="1"/>
                <c:pt idx="0">
                  <c:v>ZONA 3</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Dist!$H$55:$S$55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3"/>
          <c:tx>
            <c:strRef>
              <c:f>Dist!$D$56</c:f>
              <c:strCache>
                <c:ptCount val="1"/>
                <c:pt idx="0">
                  <c:v>ZONA 4</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Dist!$H$56:$S$56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Dist!$D$57</c:f>
              <c:strCache>
                <c:ptCount val="1"/>
                <c:pt idx="0">
                  <c:v>ZONA 5</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Dist!$H$57:$S$57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Dist!$D$58</c:f>
              <c:strCache>
                <c:ptCount val="1"/>
                <c:pt idx="0">
                  <c:v>ZONA 6</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Dist!$H$58:$S$58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Dist!$D$59</c:f>
              <c:strCache>
                <c:ptCount val="1"/>
                <c:pt idx="0">
                  <c:v>ZONA 7</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Dist!$H$59:$S$59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7"/>
          <c:order val="7"/>
          <c:tx>
            <c:strRef>
              <c:f>Dist!$D$60</c:f>
              <c:strCache>
                <c:ptCount val="1"/>
                <c:pt idx="0">
                  <c:v>ZONA 8</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Dist!$H$60:$S$60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Dist!$D$61</c:f>
              <c:strCache>
                <c:ptCount val="1"/>
                <c:pt idx="0">
                  <c:v>ZONA 9</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Dist!$H$61:$S$61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Dist!$D$62</c:f>
              <c:strCache>
                <c:ptCount val="1"/>
                <c:pt idx="0">
                  <c:v>ZONA 10</c:v>
                </c:pt>
              </c:strCache>
            </c:strRef>
          </c:tx>
          <c:invertIfNegative val="0"/>
          <c:cat>
            <c:strRef>
              <c:f>Dist!$H$52:$S$52</c:f>
              <c:strCache>
                <c:ptCount val="12"/>
                <c:pt idx="0">
                  <c:v>Julio</c:v>
                </c:pt>
                <c:pt idx="1">
                  <c:v>Agosto</c:v>
                </c:pt>
                <c:pt idx="2">
                  <c:v>Septiembre</c:v>
                </c:pt>
                <c:pt idx="3">
                  <c:v>Octubre</c:v>
                </c:pt>
                <c:pt idx="4">
                  <c:v>Noviembre</c:v>
                </c:pt>
                <c:pt idx="5">
                  <c:v>Diciembre</c:v>
                </c:pt>
                <c:pt idx="6">
                  <c:v>Enero</c:v>
                </c:pt>
                <c:pt idx="7">
                  <c:v>Febrero</c:v>
                </c:pt>
                <c:pt idx="8">
                  <c:v>Marzo</c:v>
                </c:pt>
                <c:pt idx="9">
                  <c:v>Abril</c:v>
                </c:pt>
                <c:pt idx="10">
                  <c:v>Mayo</c:v>
                </c:pt>
                <c:pt idx="11">
                  <c:v>Junio</c:v>
                </c:pt>
              </c:strCache>
            </c:strRef>
          </c:cat>
          <c:val>
            <c:numRef>
              <c:f>Dist!$H$62:$S$62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4"/>
        <c:axId val="104415616"/>
        <c:axId val="104417536"/>
      </c:barChart>
      <c:catAx>
        <c:axId val="104415616"/>
        <c:scaling>
          <c:orientation val="minMax"/>
        </c:scaling>
        <c:delete val="0"/>
        <c:axPos val="b"/>
        <c:minorGridlines>
          <c:spPr>
            <a:ln>
              <a:solidFill>
                <a:schemeClr val="bg1">
                  <a:lumMod val="85000"/>
                </a:schemeClr>
              </a:solidFill>
            </a:ln>
          </c:spPr>
        </c:minorGridlines>
        <c:title>
          <c:tx>
            <c:rich>
              <a:bodyPr/>
              <a:lstStyle/>
              <a:p>
                <a:pPr>
                  <a:defRPr/>
                </a:pPr>
                <a:r>
                  <a:rPr lang="es-ES"/>
                  <a:t>Zonas</a:t>
                </a:r>
              </a:p>
            </c:rich>
          </c:tx>
          <c:layout>
            <c:manualLayout>
              <c:xMode val="edge"/>
              <c:yMode val="edge"/>
              <c:x val="0.49929286780215787"/>
              <c:y val="0.91950858774231936"/>
            </c:manualLayout>
          </c:layout>
          <c:overlay val="0"/>
        </c:title>
        <c:majorTickMark val="out"/>
        <c:minorTickMark val="none"/>
        <c:tickLblPos val="low"/>
        <c:spPr>
          <a:ln>
            <a:solidFill>
              <a:schemeClr val="bg1">
                <a:lumMod val="75000"/>
              </a:schemeClr>
            </a:solidFill>
          </a:ln>
        </c:spPr>
        <c:txPr>
          <a:bodyPr/>
          <a:lstStyle/>
          <a:p>
            <a:pPr>
              <a:defRPr sz="1000" b="0">
                <a:solidFill>
                  <a:schemeClr val="bg1">
                    <a:lumMod val="50000"/>
                  </a:schemeClr>
                </a:solidFill>
              </a:defRPr>
            </a:pPr>
            <a:endParaRPr lang="es-ES"/>
          </a:p>
        </c:txPr>
        <c:crossAx val="104417536"/>
        <c:crosses val="autoZero"/>
        <c:auto val="1"/>
        <c:lblAlgn val="ctr"/>
        <c:lblOffset val="100"/>
        <c:noMultiLvlLbl val="0"/>
      </c:catAx>
      <c:valAx>
        <c:axId val="104417536"/>
        <c:scaling>
          <c:orientation val="minMax"/>
        </c:scaling>
        <c:delete val="0"/>
        <c:axPos val="l"/>
        <c:majorGridlines>
          <c:spPr>
            <a:ln>
              <a:solidFill>
                <a:schemeClr val="bg1">
                  <a:lumMod val="85000"/>
                </a:schemeClr>
              </a:solidFill>
            </a:ln>
          </c:spPr>
        </c:majorGridlines>
        <c:numFmt formatCode="#,##0_ ;[Red]\-#,##0\ " sourceLinked="0"/>
        <c:majorTickMark val="out"/>
        <c:minorTickMark val="none"/>
        <c:tickLblPos val="nextTo"/>
        <c:spPr>
          <a:ln>
            <a:solidFill>
              <a:schemeClr val="bg1">
                <a:lumMod val="75000"/>
              </a:schemeClr>
            </a:solidFill>
          </a:ln>
        </c:spPr>
        <c:crossAx val="104415616"/>
        <c:crosses val="autoZero"/>
        <c:crossBetween val="between"/>
        <c:dispUnits>
          <c:builtInUnit val="thousands"/>
          <c:dispUnitsLbl/>
        </c:dispUnits>
      </c:valAx>
      <c:spPr>
        <a:ln>
          <a:solidFill>
            <a:schemeClr val="bg1">
              <a:lumMod val="75000"/>
            </a:schemeClr>
          </a:solidFill>
        </a:ln>
      </c:spPr>
    </c:plotArea>
    <c:legend>
      <c:legendPos val="l"/>
      <c:overlay val="0"/>
    </c:legend>
    <c:plotVisOnly val="1"/>
    <c:dispBlanksAs val="gap"/>
    <c:showDLblsOverMax val="0"/>
  </c:chart>
  <c:txPr>
    <a:bodyPr/>
    <a:lstStyle/>
    <a:p>
      <a:pPr>
        <a:defRPr>
          <a:solidFill>
            <a:schemeClr val="bg1">
              <a:lumMod val="65000"/>
            </a:schemeClr>
          </a:solidFill>
        </a:defRPr>
      </a:pPr>
      <a:endParaRPr lang="es-ES"/>
    </a:p>
  </c:txPr>
  <c:printSettings>
    <c:headerFooter/>
    <c:pageMargins b="0.75000000000000477" l="0.70000000000000062" r="0.70000000000000062" t="0.750000000000004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atencion@e.ditor.com?subject=PE176BG%20Plan%20Ventas%20Express" TargetMode="External"/><Relationship Id="rId1" Type="http://schemas.openxmlformats.org/officeDocument/2006/relationships/hyperlink" Target="#ARRIBAUNO"/><Relationship Id="rId5" Type="http://schemas.openxmlformats.org/officeDocument/2006/relationships/image" Target="../media/image2.png"/><Relationship Id="rId4" Type="http://schemas.openxmlformats.org/officeDocument/2006/relationships/hyperlink" Target="#promouno"/></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arribaDOS"/><Relationship Id="rId7" Type="http://schemas.openxmlformats.org/officeDocument/2006/relationships/hyperlink" Target="#promouno"/><Relationship Id="rId12"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hyperlink" Target="#ini!A1"/><Relationship Id="rId6" Type="http://schemas.openxmlformats.org/officeDocument/2006/relationships/chart" Target="../charts/chart1.xml"/><Relationship Id="rId11" Type="http://schemas.openxmlformats.org/officeDocument/2006/relationships/hyperlink" Target="http://www.venmas.com/venmas/ventas/plan_de_ventas" TargetMode="External"/><Relationship Id="rId5" Type="http://schemas.openxmlformats.org/officeDocument/2006/relationships/hyperlink" Target="#ARRIBAUNO"/><Relationship Id="rId10" Type="http://schemas.openxmlformats.org/officeDocument/2006/relationships/image" Target="../media/image6.png"/><Relationship Id="rId4" Type="http://schemas.openxmlformats.org/officeDocument/2006/relationships/image" Target="../media/image4.png"/><Relationship Id="rId9" Type="http://schemas.openxmlformats.org/officeDocument/2006/relationships/hyperlink" Target="#infouno"/></Relationships>
</file>

<file path=xl/drawings/_rels/drawing3.xml.rels><?xml version="1.0" encoding="UTF-8" standalone="yes"?>
<Relationships xmlns="http://schemas.openxmlformats.org/package/2006/relationships"><Relationship Id="rId8" Type="http://schemas.openxmlformats.org/officeDocument/2006/relationships/hyperlink" Target="#INFODOS"/><Relationship Id="rId13" Type="http://schemas.openxmlformats.org/officeDocument/2006/relationships/chart" Target="../charts/chart3.xml"/><Relationship Id="rId3" Type="http://schemas.openxmlformats.org/officeDocument/2006/relationships/hyperlink" Target="#ARRIBATRES"/><Relationship Id="rId7" Type="http://schemas.openxmlformats.org/officeDocument/2006/relationships/image" Target="../media/image5.png"/><Relationship Id="rId12"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hyperlink" Target="#Precio!A3"/><Relationship Id="rId6" Type="http://schemas.openxmlformats.org/officeDocument/2006/relationships/hyperlink" Target="#RECOMENDADODOS"/><Relationship Id="rId11" Type="http://schemas.openxmlformats.org/officeDocument/2006/relationships/image" Target="../media/image7.png"/><Relationship Id="rId5" Type="http://schemas.openxmlformats.org/officeDocument/2006/relationships/hyperlink" Target="#arribaDOS"/><Relationship Id="rId10" Type="http://schemas.openxmlformats.org/officeDocument/2006/relationships/hyperlink" Target="http://www.plantillasmil.com" TargetMode="External"/><Relationship Id="rId4" Type="http://schemas.openxmlformats.org/officeDocument/2006/relationships/image" Target="../media/image4.pn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hyperlink" Target="#INFOTRES"/><Relationship Id="rId13" Type="http://schemas.openxmlformats.org/officeDocument/2006/relationships/chart" Target="../charts/chart5.xml"/><Relationship Id="rId3" Type="http://schemas.openxmlformats.org/officeDocument/2006/relationships/hyperlink" Target="#ARRIBACUATRO"/><Relationship Id="rId7" Type="http://schemas.openxmlformats.org/officeDocument/2006/relationships/image" Target="../media/image5.png"/><Relationship Id="rId12" Type="http://schemas.openxmlformats.org/officeDocument/2006/relationships/chart" Target="../charts/chart4.xml"/><Relationship Id="rId2" Type="http://schemas.openxmlformats.org/officeDocument/2006/relationships/image" Target="../media/image3.png"/><Relationship Id="rId1" Type="http://schemas.openxmlformats.org/officeDocument/2006/relationships/hyperlink" Target="#arribaDOS"/><Relationship Id="rId6" Type="http://schemas.openxmlformats.org/officeDocument/2006/relationships/hyperlink" Target="#RECOMENDADOSTRES"/><Relationship Id="rId11" Type="http://schemas.openxmlformats.org/officeDocument/2006/relationships/image" Target="../media/image7.png"/><Relationship Id="rId5" Type="http://schemas.openxmlformats.org/officeDocument/2006/relationships/hyperlink" Target="#ARRIBATRES"/><Relationship Id="rId10" Type="http://schemas.openxmlformats.org/officeDocument/2006/relationships/hyperlink" Target="http://www.plantillasmil.com" TargetMode="External"/><Relationship Id="rId4" Type="http://schemas.openxmlformats.org/officeDocument/2006/relationships/image" Target="../media/image4.png"/><Relationship Id="rId9"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hyperlink" Target="#INFOCUATRO"/><Relationship Id="rId3" Type="http://schemas.openxmlformats.org/officeDocument/2006/relationships/hyperlink" Target="#ini!A1"/><Relationship Id="rId7" Type="http://schemas.openxmlformats.org/officeDocument/2006/relationships/image" Target="../media/image5.png"/><Relationship Id="rId12" Type="http://schemas.openxmlformats.org/officeDocument/2006/relationships/chart" Target="../charts/chart6.xml"/><Relationship Id="rId2" Type="http://schemas.openxmlformats.org/officeDocument/2006/relationships/image" Target="../media/image3.png"/><Relationship Id="rId1" Type="http://schemas.openxmlformats.org/officeDocument/2006/relationships/hyperlink" Target="#ARRIBATRES"/><Relationship Id="rId6" Type="http://schemas.openxmlformats.org/officeDocument/2006/relationships/hyperlink" Target="#PROMO4"/><Relationship Id="rId11" Type="http://schemas.openxmlformats.org/officeDocument/2006/relationships/image" Target="../media/image7.png"/><Relationship Id="rId5" Type="http://schemas.openxmlformats.org/officeDocument/2006/relationships/hyperlink" Target="#ARRIBACUATRO"/><Relationship Id="rId10" Type="http://schemas.openxmlformats.org/officeDocument/2006/relationships/hyperlink" Target="http://www.plantillasmil.com" TargetMode="External"/><Relationship Id="rId4" Type="http://schemas.openxmlformats.org/officeDocument/2006/relationships/image" Target="../media/image4.png"/><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17</xdr:col>
      <xdr:colOff>200025</xdr:colOff>
      <xdr:row>20</xdr:row>
      <xdr:rowOff>66677</xdr:rowOff>
    </xdr:from>
    <xdr:to>
      <xdr:col>17</xdr:col>
      <xdr:colOff>381000</xdr:colOff>
      <xdr:row>21</xdr:row>
      <xdr:rowOff>95252</xdr:rowOff>
    </xdr:to>
    <xdr:sp macro="" textlink="">
      <xdr:nvSpPr>
        <xdr:cNvPr id="2" name="1 Triángulo isósceles">
          <a:hlinkClick xmlns:r="http://schemas.openxmlformats.org/officeDocument/2006/relationships" r:id="rId1" tooltip="Ir a la hoja SIGUIENTE"/>
        </xdr:cNvPr>
        <xdr:cNvSpPr/>
      </xdr:nvSpPr>
      <xdr:spPr>
        <a:xfrm rot="5400000">
          <a:off x="7581900" y="3914777"/>
          <a:ext cx="200025" cy="180975"/>
        </a:xfrm>
        <a:prstGeom prst="triangle">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lang="es-ES" sz="1100">
            <a:solidFill>
              <a:schemeClr val="accent3">
                <a:lumMod val="20000"/>
                <a:lumOff val="80000"/>
              </a:schemeClr>
            </a:solidFill>
          </a:endParaRPr>
        </a:p>
      </xdr:txBody>
    </xdr:sp>
    <xdr:clientData/>
  </xdr:twoCellAnchor>
  <xdr:twoCellAnchor editAs="oneCell">
    <xdr:from>
      <xdr:col>15</xdr:col>
      <xdr:colOff>99308</xdr:colOff>
      <xdr:row>7</xdr:row>
      <xdr:rowOff>295274</xdr:rowOff>
    </xdr:from>
    <xdr:to>
      <xdr:col>16</xdr:col>
      <xdr:colOff>380999</xdr:colOff>
      <xdr:row>8</xdr:row>
      <xdr:rowOff>152400</xdr:rowOff>
    </xdr:to>
    <xdr:pic>
      <xdr:nvPicPr>
        <xdr:cNvPr id="3" name="Picture 2" descr="EDITOR">
          <a:hlinkClick xmlns:r="http://schemas.openxmlformats.org/officeDocument/2006/relationships" r:id="rId2" tooltip="atención al cliente: atencion@e.ditor.com"/>
        </xdr:cNvPr>
        <xdr:cNvPicPr>
          <a:picLocks noChangeAspect="1" noChangeArrowheads="1"/>
        </xdr:cNvPicPr>
      </xdr:nvPicPr>
      <xdr:blipFill>
        <a:blip xmlns:r="http://schemas.openxmlformats.org/officeDocument/2006/relationships" r:embed="rId3" cstate="print"/>
        <a:srcRect/>
        <a:stretch>
          <a:fillRect/>
        </a:stretch>
      </xdr:blipFill>
      <xdr:spPr bwMode="auto">
        <a:xfrm>
          <a:off x="6595358" y="1438274"/>
          <a:ext cx="729366" cy="304801"/>
        </a:xfrm>
        <a:prstGeom prst="rect">
          <a:avLst/>
        </a:prstGeom>
        <a:noFill/>
        <a:ln w="50800">
          <a:solidFill>
            <a:srgbClr val="333300"/>
          </a:solidFill>
          <a:miter lim="800000"/>
          <a:headEnd/>
          <a:tailEnd/>
        </a:ln>
        <a:effectLst/>
      </xdr:spPr>
    </xdr:pic>
    <xdr:clientData/>
  </xdr:twoCellAnchor>
  <xdr:twoCellAnchor editAs="oneCell">
    <xdr:from>
      <xdr:col>1</xdr:col>
      <xdr:colOff>933450</xdr:colOff>
      <xdr:row>16</xdr:row>
      <xdr:rowOff>19050</xdr:rowOff>
    </xdr:from>
    <xdr:to>
      <xdr:col>6</xdr:col>
      <xdr:colOff>28574</xdr:colOff>
      <xdr:row>25</xdr:row>
      <xdr:rowOff>15170</xdr:rowOff>
    </xdr:to>
    <xdr:pic>
      <xdr:nvPicPr>
        <xdr:cNvPr id="5" name="4 Imagen" descr="GRATIS.png">
          <a:hlinkClick xmlns:r="http://schemas.openxmlformats.org/officeDocument/2006/relationships" r:id="rId4" tooltip="Mas información en la web"/>
        </xdr:cNvPr>
        <xdr:cNvPicPr>
          <a:picLocks noChangeAspect="1"/>
        </xdr:cNvPicPr>
      </xdr:nvPicPr>
      <xdr:blipFill>
        <a:blip xmlns:r="http://schemas.openxmlformats.org/officeDocument/2006/relationships" r:embed="rId5" cstate="print"/>
        <a:stretch>
          <a:fillRect/>
        </a:stretch>
      </xdr:blipFill>
      <xdr:spPr>
        <a:xfrm>
          <a:off x="933450" y="3086100"/>
          <a:ext cx="1733549" cy="1501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1</xdr:row>
      <xdr:rowOff>47625</xdr:rowOff>
    </xdr:from>
    <xdr:to>
      <xdr:col>3</xdr:col>
      <xdr:colOff>123825</xdr:colOff>
      <xdr:row>1</xdr:row>
      <xdr:rowOff>285750</xdr:rowOff>
    </xdr:to>
    <xdr:pic>
      <xdr:nvPicPr>
        <xdr:cNvPr id="9" name="Picture 89" descr="MARROBLANC">
          <a:hlinkClick xmlns:r="http://schemas.openxmlformats.org/officeDocument/2006/relationships" r:id="rId1" tooltip="Ir a HOJA ANTERIOR"/>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875" y="104775"/>
          <a:ext cx="238125" cy="238125"/>
        </a:xfrm>
        <a:prstGeom prst="rect">
          <a:avLst/>
        </a:prstGeom>
        <a:noFill/>
        <a:ln w="9525">
          <a:noFill/>
          <a:miter lim="800000"/>
          <a:headEnd/>
          <a:tailEnd/>
        </a:ln>
      </xdr:spPr>
    </xdr:pic>
    <xdr:clientData/>
  </xdr:twoCellAnchor>
  <xdr:twoCellAnchor editAs="oneCell">
    <xdr:from>
      <xdr:col>11</xdr:col>
      <xdr:colOff>771525</xdr:colOff>
      <xdr:row>1</xdr:row>
      <xdr:rowOff>47625</xdr:rowOff>
    </xdr:from>
    <xdr:to>
      <xdr:col>12</xdr:col>
      <xdr:colOff>190500</xdr:colOff>
      <xdr:row>1</xdr:row>
      <xdr:rowOff>285750</xdr:rowOff>
    </xdr:to>
    <xdr:pic>
      <xdr:nvPicPr>
        <xdr:cNvPr id="10" name="Picture 90" descr="MARROBLANC">
          <a:hlinkClick xmlns:r="http://schemas.openxmlformats.org/officeDocument/2006/relationships" r:id="rId3" tooltip="Ir a HOJA SIGUIENTE"/>
        </xdr:cNvPr>
        <xdr:cNvPicPr>
          <a:picLocks noChangeAspect="1" noChangeArrowheads="1"/>
        </xdr:cNvPicPr>
      </xdr:nvPicPr>
      <xdr:blipFill>
        <a:blip xmlns:r="http://schemas.openxmlformats.org/officeDocument/2006/relationships" r:embed="rId4" cstate="print"/>
        <a:srcRect/>
        <a:stretch>
          <a:fillRect/>
        </a:stretch>
      </xdr:blipFill>
      <xdr:spPr bwMode="auto">
        <a:xfrm>
          <a:off x="8296275" y="219075"/>
          <a:ext cx="238125" cy="238125"/>
        </a:xfrm>
        <a:prstGeom prst="rect">
          <a:avLst/>
        </a:prstGeom>
        <a:noFill/>
        <a:ln w="9525">
          <a:noFill/>
          <a:miter lim="800000"/>
          <a:headEnd/>
          <a:tailEnd/>
        </a:ln>
      </xdr:spPr>
    </xdr:pic>
    <xdr:clientData/>
  </xdr:twoCellAnchor>
  <xdr:twoCellAnchor editAs="oneCell">
    <xdr:from>
      <xdr:col>3</xdr:col>
      <xdr:colOff>161922</xdr:colOff>
      <xdr:row>1</xdr:row>
      <xdr:rowOff>38103</xdr:rowOff>
    </xdr:from>
    <xdr:to>
      <xdr:col>3</xdr:col>
      <xdr:colOff>400047</xdr:colOff>
      <xdr:row>1</xdr:row>
      <xdr:rowOff>295275</xdr:rowOff>
    </xdr:to>
    <xdr:pic>
      <xdr:nvPicPr>
        <xdr:cNvPr id="11" name="Picture 89" descr="MARROBLANC">
          <a:hlinkClick xmlns:r="http://schemas.openxmlformats.org/officeDocument/2006/relationships" r:id="rId5" tooltip="Volver DATOS"/>
        </xdr:cNvPr>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409574" y="104776"/>
          <a:ext cx="257172" cy="238125"/>
        </a:xfrm>
        <a:prstGeom prst="rect">
          <a:avLst/>
        </a:prstGeom>
        <a:noFill/>
        <a:ln w="9525">
          <a:noFill/>
          <a:miter lim="800000"/>
          <a:headEnd/>
          <a:tailEnd/>
        </a:ln>
      </xdr:spPr>
    </xdr:pic>
    <xdr:clientData/>
  </xdr:twoCellAnchor>
  <xdr:twoCellAnchor>
    <xdr:from>
      <xdr:col>7</xdr:col>
      <xdr:colOff>28575</xdr:colOff>
      <xdr:row>12</xdr:row>
      <xdr:rowOff>38100</xdr:rowOff>
    </xdr:from>
    <xdr:to>
      <xdr:col>11</xdr:col>
      <xdr:colOff>742950</xdr:colOff>
      <xdr:row>20</xdr:row>
      <xdr:rowOff>228600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600075</xdr:colOff>
      <xdr:row>1</xdr:row>
      <xdr:rowOff>76201</xdr:rowOff>
    </xdr:from>
    <xdr:to>
      <xdr:col>5</xdr:col>
      <xdr:colOff>53134</xdr:colOff>
      <xdr:row>2</xdr:row>
      <xdr:rowOff>0</xdr:rowOff>
    </xdr:to>
    <xdr:pic>
      <xdr:nvPicPr>
        <xdr:cNvPr id="19" name="18 Imagen" descr="planventasexpress.png">
          <a:hlinkClick xmlns:r="http://schemas.openxmlformats.org/officeDocument/2006/relationships" r:id="rId7" tooltip="recomendado"/>
        </xdr:cNvPr>
        <xdr:cNvPicPr>
          <a:picLocks noChangeAspect="1"/>
        </xdr:cNvPicPr>
      </xdr:nvPicPr>
      <xdr:blipFill>
        <a:blip xmlns:r="http://schemas.openxmlformats.org/officeDocument/2006/relationships" r:embed="rId8" cstate="print"/>
        <a:stretch>
          <a:fillRect/>
        </a:stretch>
      </xdr:blipFill>
      <xdr:spPr>
        <a:xfrm>
          <a:off x="857250" y="247651"/>
          <a:ext cx="1729534" cy="238124"/>
        </a:xfrm>
        <a:prstGeom prst="rect">
          <a:avLst/>
        </a:prstGeom>
      </xdr:spPr>
    </xdr:pic>
    <xdr:clientData/>
  </xdr:twoCellAnchor>
  <xdr:twoCellAnchor editAs="oneCell">
    <xdr:from>
      <xdr:col>11</xdr:col>
      <xdr:colOff>276226</xdr:colOff>
      <xdr:row>1</xdr:row>
      <xdr:rowOff>57151</xdr:rowOff>
    </xdr:from>
    <xdr:to>
      <xdr:col>11</xdr:col>
      <xdr:colOff>630608</xdr:colOff>
      <xdr:row>2</xdr:row>
      <xdr:rowOff>9526</xdr:rowOff>
    </xdr:to>
    <xdr:pic>
      <xdr:nvPicPr>
        <xdr:cNvPr id="20" name="19 Imagen" descr="informacion.png">
          <a:hlinkClick xmlns:r="http://schemas.openxmlformats.org/officeDocument/2006/relationships" r:id="rId9" tooltip="Uso de esta hoja"/>
        </xdr:cNvPr>
        <xdr:cNvPicPr>
          <a:picLocks noChangeAspect="1"/>
        </xdr:cNvPicPr>
      </xdr:nvPicPr>
      <xdr:blipFill>
        <a:blip xmlns:r="http://schemas.openxmlformats.org/officeDocument/2006/relationships" r:embed="rId10" cstate="print"/>
        <a:stretch>
          <a:fillRect/>
        </a:stretch>
      </xdr:blipFill>
      <xdr:spPr>
        <a:xfrm>
          <a:off x="7800976" y="228601"/>
          <a:ext cx="354382" cy="266700"/>
        </a:xfrm>
        <a:prstGeom prst="rect">
          <a:avLst/>
        </a:prstGeom>
      </xdr:spPr>
    </xdr:pic>
    <xdr:clientData/>
  </xdr:twoCellAnchor>
  <xdr:twoCellAnchor editAs="oneCell">
    <xdr:from>
      <xdr:col>3</xdr:col>
      <xdr:colOff>2066925</xdr:colOff>
      <xdr:row>111</xdr:row>
      <xdr:rowOff>66675</xdr:rowOff>
    </xdr:from>
    <xdr:to>
      <xdr:col>9</xdr:col>
      <xdr:colOff>304800</xdr:colOff>
      <xdr:row>117</xdr:row>
      <xdr:rowOff>28575</xdr:rowOff>
    </xdr:to>
    <xdr:pic>
      <xdr:nvPicPr>
        <xdr:cNvPr id="21" name="20 Imagen" descr="planventas002.png">
          <a:hlinkClick xmlns:r="http://schemas.openxmlformats.org/officeDocument/2006/relationships" r:id="rId11" tooltip="Más información en la web"/>
        </xdr:cNvPr>
        <xdr:cNvPicPr>
          <a:picLocks noChangeAspect="1"/>
        </xdr:cNvPicPr>
      </xdr:nvPicPr>
      <xdr:blipFill>
        <a:blip xmlns:r="http://schemas.openxmlformats.org/officeDocument/2006/relationships" r:embed="rId12" cstate="print"/>
        <a:stretch>
          <a:fillRect/>
        </a:stretch>
      </xdr:blipFill>
      <xdr:spPr>
        <a:xfrm>
          <a:off x="2324100" y="19869150"/>
          <a:ext cx="3867150"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1</xdr:row>
      <xdr:rowOff>47625</xdr:rowOff>
    </xdr:from>
    <xdr:to>
      <xdr:col>3</xdr:col>
      <xdr:colOff>200025</xdr:colOff>
      <xdr:row>1</xdr:row>
      <xdr:rowOff>285750</xdr:rowOff>
    </xdr:to>
    <xdr:pic>
      <xdr:nvPicPr>
        <xdr:cNvPr id="2" name="Picture 89" descr="MARROBLANC">
          <a:hlinkClick xmlns:r="http://schemas.openxmlformats.org/officeDocument/2006/relationships" r:id="rId1" tooltip="Ir a HOJA ANTERIOR"/>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875" y="104775"/>
          <a:ext cx="238125" cy="238125"/>
        </a:xfrm>
        <a:prstGeom prst="rect">
          <a:avLst/>
        </a:prstGeom>
        <a:noFill/>
        <a:ln w="9525">
          <a:noFill/>
          <a:miter lim="800000"/>
          <a:headEnd/>
          <a:tailEnd/>
        </a:ln>
      </xdr:spPr>
    </xdr:pic>
    <xdr:clientData/>
  </xdr:twoCellAnchor>
  <xdr:twoCellAnchor editAs="oneCell">
    <xdr:from>
      <xdr:col>13</xdr:col>
      <xdr:colOff>438150</xdr:colOff>
      <xdr:row>1</xdr:row>
      <xdr:rowOff>38100</xdr:rowOff>
    </xdr:from>
    <xdr:to>
      <xdr:col>13</xdr:col>
      <xdr:colOff>676275</xdr:colOff>
      <xdr:row>1</xdr:row>
      <xdr:rowOff>276225</xdr:rowOff>
    </xdr:to>
    <xdr:pic>
      <xdr:nvPicPr>
        <xdr:cNvPr id="3" name="Picture 90" descr="MARROBLANC">
          <a:hlinkClick xmlns:r="http://schemas.openxmlformats.org/officeDocument/2006/relationships" r:id="rId3" tooltip="Ir a HOJA SIGUIENTE"/>
        </xdr:cNvPr>
        <xdr:cNvPicPr>
          <a:picLocks noChangeAspect="1" noChangeArrowheads="1"/>
        </xdr:cNvPicPr>
      </xdr:nvPicPr>
      <xdr:blipFill>
        <a:blip xmlns:r="http://schemas.openxmlformats.org/officeDocument/2006/relationships" r:embed="rId4" cstate="print"/>
        <a:srcRect/>
        <a:stretch>
          <a:fillRect/>
        </a:stretch>
      </xdr:blipFill>
      <xdr:spPr bwMode="auto">
        <a:xfrm>
          <a:off x="8096250" y="95250"/>
          <a:ext cx="238125" cy="238125"/>
        </a:xfrm>
        <a:prstGeom prst="rect">
          <a:avLst/>
        </a:prstGeom>
        <a:noFill/>
        <a:ln w="9525">
          <a:noFill/>
          <a:miter lim="800000"/>
          <a:headEnd/>
          <a:tailEnd/>
        </a:ln>
      </xdr:spPr>
    </xdr:pic>
    <xdr:clientData/>
  </xdr:twoCellAnchor>
  <xdr:twoCellAnchor editAs="oneCell">
    <xdr:from>
      <xdr:col>3</xdr:col>
      <xdr:colOff>228597</xdr:colOff>
      <xdr:row>1</xdr:row>
      <xdr:rowOff>38103</xdr:rowOff>
    </xdr:from>
    <xdr:to>
      <xdr:col>3</xdr:col>
      <xdr:colOff>466722</xdr:colOff>
      <xdr:row>1</xdr:row>
      <xdr:rowOff>295275</xdr:rowOff>
    </xdr:to>
    <xdr:pic>
      <xdr:nvPicPr>
        <xdr:cNvPr id="4" name="Picture 89" descr="MARROBLANC">
          <a:hlinkClick xmlns:r="http://schemas.openxmlformats.org/officeDocument/2006/relationships" r:id="rId5" tooltip="Volver DATOS"/>
        </xdr:cNvPr>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400049" y="104776"/>
          <a:ext cx="257172" cy="238125"/>
        </a:xfrm>
        <a:prstGeom prst="rect">
          <a:avLst/>
        </a:prstGeom>
        <a:noFill/>
        <a:ln w="9525">
          <a:noFill/>
          <a:miter lim="800000"/>
          <a:headEnd/>
          <a:tailEnd/>
        </a:ln>
      </xdr:spPr>
    </xdr:pic>
    <xdr:clientData/>
  </xdr:twoCellAnchor>
  <xdr:twoCellAnchor editAs="oneCell">
    <xdr:from>
      <xdr:col>3</xdr:col>
      <xdr:colOff>685800</xdr:colOff>
      <xdr:row>1</xdr:row>
      <xdr:rowOff>85726</xdr:rowOff>
    </xdr:from>
    <xdr:to>
      <xdr:col>4</xdr:col>
      <xdr:colOff>586534</xdr:colOff>
      <xdr:row>2</xdr:row>
      <xdr:rowOff>9525</xdr:rowOff>
    </xdr:to>
    <xdr:pic>
      <xdr:nvPicPr>
        <xdr:cNvPr id="5" name="4 Imagen" descr="planventasexpress.png">
          <a:hlinkClick xmlns:r="http://schemas.openxmlformats.org/officeDocument/2006/relationships" r:id="rId6" tooltip="recomendado"/>
        </xdr:cNvPr>
        <xdr:cNvPicPr>
          <a:picLocks noChangeAspect="1"/>
        </xdr:cNvPicPr>
      </xdr:nvPicPr>
      <xdr:blipFill>
        <a:blip xmlns:r="http://schemas.openxmlformats.org/officeDocument/2006/relationships" r:embed="rId7" cstate="print"/>
        <a:stretch>
          <a:fillRect/>
        </a:stretch>
      </xdr:blipFill>
      <xdr:spPr>
        <a:xfrm>
          <a:off x="866775" y="142876"/>
          <a:ext cx="1729534" cy="238124"/>
        </a:xfrm>
        <a:prstGeom prst="rect">
          <a:avLst/>
        </a:prstGeom>
      </xdr:spPr>
    </xdr:pic>
    <xdr:clientData/>
  </xdr:twoCellAnchor>
  <xdr:twoCellAnchor editAs="oneCell">
    <xdr:from>
      <xdr:col>12</xdr:col>
      <xdr:colOff>695326</xdr:colOff>
      <xdr:row>1</xdr:row>
      <xdr:rowOff>57151</xdr:rowOff>
    </xdr:from>
    <xdr:to>
      <xdr:col>13</xdr:col>
      <xdr:colOff>335333</xdr:colOff>
      <xdr:row>2</xdr:row>
      <xdr:rowOff>9526</xdr:rowOff>
    </xdr:to>
    <xdr:pic>
      <xdr:nvPicPr>
        <xdr:cNvPr id="6" name="5 Imagen" descr="informacion.png">
          <a:hlinkClick xmlns:r="http://schemas.openxmlformats.org/officeDocument/2006/relationships" r:id="rId8" tooltip="Uso de esta hoja"/>
        </xdr:cNvPr>
        <xdr:cNvPicPr>
          <a:picLocks noChangeAspect="1"/>
        </xdr:cNvPicPr>
      </xdr:nvPicPr>
      <xdr:blipFill>
        <a:blip xmlns:r="http://schemas.openxmlformats.org/officeDocument/2006/relationships" r:embed="rId9" cstate="print"/>
        <a:stretch>
          <a:fillRect/>
        </a:stretch>
      </xdr:blipFill>
      <xdr:spPr>
        <a:xfrm>
          <a:off x="7639051" y="114301"/>
          <a:ext cx="354382" cy="266700"/>
        </a:xfrm>
        <a:prstGeom prst="rect">
          <a:avLst/>
        </a:prstGeom>
      </xdr:spPr>
    </xdr:pic>
    <xdr:clientData/>
  </xdr:twoCellAnchor>
  <xdr:twoCellAnchor editAs="oneCell">
    <xdr:from>
      <xdr:col>4</xdr:col>
      <xdr:colOff>523875</xdr:colOff>
      <xdr:row>108</xdr:row>
      <xdr:rowOff>19050</xdr:rowOff>
    </xdr:from>
    <xdr:to>
      <xdr:col>10</xdr:col>
      <xdr:colOff>647700</xdr:colOff>
      <xdr:row>114</xdr:row>
      <xdr:rowOff>133350</xdr:rowOff>
    </xdr:to>
    <xdr:pic>
      <xdr:nvPicPr>
        <xdr:cNvPr id="7" name="6 Imagen" descr="planventas002.png">
          <a:hlinkClick xmlns:r="http://schemas.openxmlformats.org/officeDocument/2006/relationships" r:id="rId10" tooltip="Más información"/>
        </xdr:cNvPr>
        <xdr:cNvPicPr>
          <a:picLocks noChangeAspect="1"/>
        </xdr:cNvPicPr>
      </xdr:nvPicPr>
      <xdr:blipFill>
        <a:blip xmlns:r="http://schemas.openxmlformats.org/officeDocument/2006/relationships" r:embed="rId11" cstate="print"/>
        <a:stretch>
          <a:fillRect/>
        </a:stretch>
      </xdr:blipFill>
      <xdr:spPr>
        <a:xfrm>
          <a:off x="2295525" y="21450300"/>
          <a:ext cx="3867150" cy="933450"/>
        </a:xfrm>
        <a:prstGeom prst="rect">
          <a:avLst/>
        </a:prstGeom>
      </xdr:spPr>
    </xdr:pic>
    <xdr:clientData/>
  </xdr:twoCellAnchor>
  <xdr:twoCellAnchor>
    <xdr:from>
      <xdr:col>2</xdr:col>
      <xdr:colOff>0</xdr:colOff>
      <xdr:row>39</xdr:row>
      <xdr:rowOff>0</xdr:rowOff>
    </xdr:from>
    <xdr:to>
      <xdr:col>10</xdr:col>
      <xdr:colOff>390524</xdr:colOff>
      <xdr:row>55</xdr:row>
      <xdr:rowOff>123825</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390525</xdr:colOff>
      <xdr:row>39</xdr:row>
      <xdr:rowOff>0</xdr:rowOff>
    </xdr:from>
    <xdr:to>
      <xdr:col>19</xdr:col>
      <xdr:colOff>9524</xdr:colOff>
      <xdr:row>55</xdr:row>
      <xdr:rowOff>123825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47625</xdr:rowOff>
    </xdr:from>
    <xdr:to>
      <xdr:col>3</xdr:col>
      <xdr:colOff>123825</xdr:colOff>
      <xdr:row>1</xdr:row>
      <xdr:rowOff>285750</xdr:rowOff>
    </xdr:to>
    <xdr:pic>
      <xdr:nvPicPr>
        <xdr:cNvPr id="2" name="Picture 89" descr="MARROBLANC">
          <a:hlinkClick xmlns:r="http://schemas.openxmlformats.org/officeDocument/2006/relationships" r:id="rId1" tooltip="Ir a HOJA ANTERIOR"/>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875" y="104775"/>
          <a:ext cx="238125" cy="238125"/>
        </a:xfrm>
        <a:prstGeom prst="rect">
          <a:avLst/>
        </a:prstGeom>
        <a:noFill/>
        <a:ln w="9525">
          <a:noFill/>
          <a:miter lim="800000"/>
          <a:headEnd/>
          <a:tailEnd/>
        </a:ln>
      </xdr:spPr>
    </xdr:pic>
    <xdr:clientData/>
  </xdr:twoCellAnchor>
  <xdr:twoCellAnchor editAs="oneCell">
    <xdr:from>
      <xdr:col>14</xdr:col>
      <xdr:colOff>352425</xdr:colOff>
      <xdr:row>1</xdr:row>
      <xdr:rowOff>38100</xdr:rowOff>
    </xdr:from>
    <xdr:to>
      <xdr:col>14</xdr:col>
      <xdr:colOff>590550</xdr:colOff>
      <xdr:row>1</xdr:row>
      <xdr:rowOff>276225</xdr:rowOff>
    </xdr:to>
    <xdr:pic>
      <xdr:nvPicPr>
        <xdr:cNvPr id="3" name="Picture 90" descr="MARROBLANC">
          <a:hlinkClick xmlns:r="http://schemas.openxmlformats.org/officeDocument/2006/relationships" r:id="rId3" tooltip="Ir a HOJA SIGUIENTE"/>
        </xdr:cNvPr>
        <xdr:cNvPicPr>
          <a:picLocks noChangeAspect="1" noChangeArrowheads="1"/>
        </xdr:cNvPicPr>
      </xdr:nvPicPr>
      <xdr:blipFill>
        <a:blip xmlns:r="http://schemas.openxmlformats.org/officeDocument/2006/relationships" r:embed="rId4" cstate="print"/>
        <a:srcRect/>
        <a:stretch>
          <a:fillRect/>
        </a:stretch>
      </xdr:blipFill>
      <xdr:spPr bwMode="auto">
        <a:xfrm>
          <a:off x="8058150" y="95250"/>
          <a:ext cx="238125" cy="238125"/>
        </a:xfrm>
        <a:prstGeom prst="rect">
          <a:avLst/>
        </a:prstGeom>
        <a:noFill/>
        <a:ln w="9525">
          <a:noFill/>
          <a:miter lim="800000"/>
          <a:headEnd/>
          <a:tailEnd/>
        </a:ln>
      </xdr:spPr>
    </xdr:pic>
    <xdr:clientData/>
  </xdr:twoCellAnchor>
  <xdr:twoCellAnchor editAs="oneCell">
    <xdr:from>
      <xdr:col>3</xdr:col>
      <xdr:colOff>171447</xdr:colOff>
      <xdr:row>1</xdr:row>
      <xdr:rowOff>38103</xdr:rowOff>
    </xdr:from>
    <xdr:to>
      <xdr:col>3</xdr:col>
      <xdr:colOff>409572</xdr:colOff>
      <xdr:row>1</xdr:row>
      <xdr:rowOff>295275</xdr:rowOff>
    </xdr:to>
    <xdr:pic>
      <xdr:nvPicPr>
        <xdr:cNvPr id="4" name="Picture 89" descr="MARROBLANC">
          <a:hlinkClick xmlns:r="http://schemas.openxmlformats.org/officeDocument/2006/relationships" r:id="rId5" tooltip="Volver DATOS"/>
        </xdr:cNvPr>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419099" y="104776"/>
          <a:ext cx="257172" cy="238125"/>
        </a:xfrm>
        <a:prstGeom prst="rect">
          <a:avLst/>
        </a:prstGeom>
        <a:noFill/>
        <a:ln w="9525">
          <a:noFill/>
          <a:miter lim="800000"/>
          <a:headEnd/>
          <a:tailEnd/>
        </a:ln>
      </xdr:spPr>
    </xdr:pic>
    <xdr:clientData/>
  </xdr:twoCellAnchor>
  <xdr:twoCellAnchor editAs="oneCell">
    <xdr:from>
      <xdr:col>3</xdr:col>
      <xdr:colOff>685800</xdr:colOff>
      <xdr:row>1</xdr:row>
      <xdr:rowOff>85726</xdr:rowOff>
    </xdr:from>
    <xdr:to>
      <xdr:col>4</xdr:col>
      <xdr:colOff>586534</xdr:colOff>
      <xdr:row>2</xdr:row>
      <xdr:rowOff>9525</xdr:rowOff>
    </xdr:to>
    <xdr:pic>
      <xdr:nvPicPr>
        <xdr:cNvPr id="5" name="4 Imagen" descr="planventasexpress.png">
          <a:hlinkClick xmlns:r="http://schemas.openxmlformats.org/officeDocument/2006/relationships" r:id="rId6" tooltip="recomendado"/>
        </xdr:cNvPr>
        <xdr:cNvPicPr>
          <a:picLocks noChangeAspect="1"/>
        </xdr:cNvPicPr>
      </xdr:nvPicPr>
      <xdr:blipFill>
        <a:blip xmlns:r="http://schemas.openxmlformats.org/officeDocument/2006/relationships" r:embed="rId7" cstate="print"/>
        <a:stretch>
          <a:fillRect/>
        </a:stretch>
      </xdr:blipFill>
      <xdr:spPr>
        <a:xfrm>
          <a:off x="866775" y="142876"/>
          <a:ext cx="1729534" cy="238124"/>
        </a:xfrm>
        <a:prstGeom prst="rect">
          <a:avLst/>
        </a:prstGeom>
      </xdr:spPr>
    </xdr:pic>
    <xdr:clientData/>
  </xdr:twoCellAnchor>
  <xdr:twoCellAnchor editAs="oneCell">
    <xdr:from>
      <xdr:col>13</xdr:col>
      <xdr:colOff>495301</xdr:colOff>
      <xdr:row>1</xdr:row>
      <xdr:rowOff>38101</xdr:rowOff>
    </xdr:from>
    <xdr:to>
      <xdr:col>14</xdr:col>
      <xdr:colOff>240083</xdr:colOff>
      <xdr:row>1</xdr:row>
      <xdr:rowOff>304801</xdr:rowOff>
    </xdr:to>
    <xdr:pic>
      <xdr:nvPicPr>
        <xdr:cNvPr id="6" name="5 Imagen" descr="informacion.png">
          <a:hlinkClick xmlns:r="http://schemas.openxmlformats.org/officeDocument/2006/relationships" r:id="rId8" tooltip="Uso de esta hoja"/>
        </xdr:cNvPr>
        <xdr:cNvPicPr>
          <a:picLocks noChangeAspect="1"/>
        </xdr:cNvPicPr>
      </xdr:nvPicPr>
      <xdr:blipFill>
        <a:blip xmlns:r="http://schemas.openxmlformats.org/officeDocument/2006/relationships" r:embed="rId9" cstate="print"/>
        <a:stretch>
          <a:fillRect/>
        </a:stretch>
      </xdr:blipFill>
      <xdr:spPr>
        <a:xfrm>
          <a:off x="7591426" y="95251"/>
          <a:ext cx="354382" cy="266700"/>
        </a:xfrm>
        <a:prstGeom prst="rect">
          <a:avLst/>
        </a:prstGeom>
      </xdr:spPr>
    </xdr:pic>
    <xdr:clientData/>
  </xdr:twoCellAnchor>
  <xdr:twoCellAnchor editAs="oneCell">
    <xdr:from>
      <xdr:col>4</xdr:col>
      <xdr:colOff>523875</xdr:colOff>
      <xdr:row>134</xdr:row>
      <xdr:rowOff>19050</xdr:rowOff>
    </xdr:from>
    <xdr:to>
      <xdr:col>11</xdr:col>
      <xdr:colOff>476250</xdr:colOff>
      <xdr:row>140</xdr:row>
      <xdr:rowOff>133350</xdr:rowOff>
    </xdr:to>
    <xdr:pic>
      <xdr:nvPicPr>
        <xdr:cNvPr id="7" name="6 Imagen" descr="planventas002.png">
          <a:hlinkClick xmlns:r="http://schemas.openxmlformats.org/officeDocument/2006/relationships" r:id="rId10" tooltip="Más información"/>
        </xdr:cNvPr>
        <xdr:cNvPicPr>
          <a:picLocks noChangeAspect="1"/>
        </xdr:cNvPicPr>
      </xdr:nvPicPr>
      <xdr:blipFill>
        <a:blip xmlns:r="http://schemas.openxmlformats.org/officeDocument/2006/relationships" r:embed="rId11" cstate="print"/>
        <a:stretch>
          <a:fillRect/>
        </a:stretch>
      </xdr:blipFill>
      <xdr:spPr>
        <a:xfrm>
          <a:off x="2533650" y="16830675"/>
          <a:ext cx="3867150" cy="933450"/>
        </a:xfrm>
        <a:prstGeom prst="rect">
          <a:avLst/>
        </a:prstGeom>
      </xdr:spPr>
    </xdr:pic>
    <xdr:clientData/>
  </xdr:twoCellAnchor>
  <xdr:twoCellAnchor>
    <xdr:from>
      <xdr:col>2</xdr:col>
      <xdr:colOff>0</xdr:colOff>
      <xdr:row>59</xdr:row>
      <xdr:rowOff>0</xdr:rowOff>
    </xdr:from>
    <xdr:to>
      <xdr:col>8</xdr:col>
      <xdr:colOff>323850</xdr:colOff>
      <xdr:row>75</xdr:row>
      <xdr:rowOff>123825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314325</xdr:colOff>
      <xdr:row>59</xdr:row>
      <xdr:rowOff>0</xdr:rowOff>
    </xdr:from>
    <xdr:to>
      <xdr:col>20</xdr:col>
      <xdr:colOff>0</xdr:colOff>
      <xdr:row>75</xdr:row>
      <xdr:rowOff>123825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47625</xdr:colOff>
      <xdr:row>1</xdr:row>
      <xdr:rowOff>47625</xdr:rowOff>
    </xdr:from>
    <xdr:to>
      <xdr:col>3</xdr:col>
      <xdr:colOff>200025</xdr:colOff>
      <xdr:row>1</xdr:row>
      <xdr:rowOff>285750</xdr:rowOff>
    </xdr:to>
    <xdr:pic>
      <xdr:nvPicPr>
        <xdr:cNvPr id="2" name="Picture 89" descr="MARROBLANC">
          <a:hlinkClick xmlns:r="http://schemas.openxmlformats.org/officeDocument/2006/relationships" r:id="rId1" tooltip="Ir a HOJA ANTERIOR"/>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2875" y="104775"/>
          <a:ext cx="238125" cy="238125"/>
        </a:xfrm>
        <a:prstGeom prst="rect">
          <a:avLst/>
        </a:prstGeom>
        <a:noFill/>
        <a:ln w="9525">
          <a:noFill/>
          <a:miter lim="800000"/>
          <a:headEnd/>
          <a:tailEnd/>
        </a:ln>
      </xdr:spPr>
    </xdr:pic>
    <xdr:clientData/>
  </xdr:twoCellAnchor>
  <xdr:twoCellAnchor editAs="oneCell">
    <xdr:from>
      <xdr:col>13</xdr:col>
      <xdr:colOff>438150</xdr:colOff>
      <xdr:row>1</xdr:row>
      <xdr:rowOff>38100</xdr:rowOff>
    </xdr:from>
    <xdr:to>
      <xdr:col>13</xdr:col>
      <xdr:colOff>676275</xdr:colOff>
      <xdr:row>1</xdr:row>
      <xdr:rowOff>276225</xdr:rowOff>
    </xdr:to>
    <xdr:pic>
      <xdr:nvPicPr>
        <xdr:cNvPr id="3" name="Picture 90" descr="MARROBLANC">
          <a:hlinkClick xmlns:r="http://schemas.openxmlformats.org/officeDocument/2006/relationships" r:id="rId3" tooltip="Ir a HOJA SIGUIENTE"/>
        </xdr:cNvPr>
        <xdr:cNvPicPr>
          <a:picLocks noChangeAspect="1" noChangeArrowheads="1"/>
        </xdr:cNvPicPr>
      </xdr:nvPicPr>
      <xdr:blipFill>
        <a:blip xmlns:r="http://schemas.openxmlformats.org/officeDocument/2006/relationships" r:embed="rId4" cstate="print"/>
        <a:srcRect/>
        <a:stretch>
          <a:fillRect/>
        </a:stretch>
      </xdr:blipFill>
      <xdr:spPr bwMode="auto">
        <a:xfrm>
          <a:off x="8096250" y="95250"/>
          <a:ext cx="238125" cy="238125"/>
        </a:xfrm>
        <a:prstGeom prst="rect">
          <a:avLst/>
        </a:prstGeom>
        <a:noFill/>
        <a:ln w="9525">
          <a:noFill/>
          <a:miter lim="800000"/>
          <a:headEnd/>
          <a:tailEnd/>
        </a:ln>
      </xdr:spPr>
    </xdr:pic>
    <xdr:clientData/>
  </xdr:twoCellAnchor>
  <xdr:twoCellAnchor editAs="oneCell">
    <xdr:from>
      <xdr:col>3</xdr:col>
      <xdr:colOff>228597</xdr:colOff>
      <xdr:row>1</xdr:row>
      <xdr:rowOff>38103</xdr:rowOff>
    </xdr:from>
    <xdr:to>
      <xdr:col>3</xdr:col>
      <xdr:colOff>466722</xdr:colOff>
      <xdr:row>1</xdr:row>
      <xdr:rowOff>295275</xdr:rowOff>
    </xdr:to>
    <xdr:pic>
      <xdr:nvPicPr>
        <xdr:cNvPr id="4" name="Picture 89" descr="MARROBLANC">
          <a:hlinkClick xmlns:r="http://schemas.openxmlformats.org/officeDocument/2006/relationships" r:id="rId5" tooltip="Volver DATOS"/>
        </xdr:cNvPr>
        <xdr:cNvPicPr>
          <a:picLocks noChangeAspect="1" noChangeArrowheads="1"/>
        </xdr:cNvPicPr>
      </xdr:nvPicPr>
      <xdr:blipFill>
        <a:blip xmlns:r="http://schemas.openxmlformats.org/officeDocument/2006/relationships" r:embed="rId2" cstate="print"/>
        <a:srcRect/>
        <a:stretch>
          <a:fillRect/>
        </a:stretch>
      </xdr:blipFill>
      <xdr:spPr bwMode="auto">
        <a:xfrm rot="5400000">
          <a:off x="400049" y="104776"/>
          <a:ext cx="257172" cy="238125"/>
        </a:xfrm>
        <a:prstGeom prst="rect">
          <a:avLst/>
        </a:prstGeom>
        <a:noFill/>
        <a:ln w="9525">
          <a:noFill/>
          <a:miter lim="800000"/>
          <a:headEnd/>
          <a:tailEnd/>
        </a:ln>
      </xdr:spPr>
    </xdr:pic>
    <xdr:clientData/>
  </xdr:twoCellAnchor>
  <xdr:twoCellAnchor editAs="oneCell">
    <xdr:from>
      <xdr:col>3</xdr:col>
      <xdr:colOff>685800</xdr:colOff>
      <xdr:row>1</xdr:row>
      <xdr:rowOff>85726</xdr:rowOff>
    </xdr:from>
    <xdr:to>
      <xdr:col>6</xdr:col>
      <xdr:colOff>119809</xdr:colOff>
      <xdr:row>2</xdr:row>
      <xdr:rowOff>9525</xdr:rowOff>
    </xdr:to>
    <xdr:pic>
      <xdr:nvPicPr>
        <xdr:cNvPr id="6" name="5 Imagen" descr="planventasexpress.png">
          <a:hlinkClick xmlns:r="http://schemas.openxmlformats.org/officeDocument/2006/relationships" r:id="rId6" tooltip="recomendado"/>
        </xdr:cNvPr>
        <xdr:cNvPicPr>
          <a:picLocks noChangeAspect="1"/>
        </xdr:cNvPicPr>
      </xdr:nvPicPr>
      <xdr:blipFill>
        <a:blip xmlns:r="http://schemas.openxmlformats.org/officeDocument/2006/relationships" r:embed="rId7" cstate="print"/>
        <a:stretch>
          <a:fillRect/>
        </a:stretch>
      </xdr:blipFill>
      <xdr:spPr>
        <a:xfrm>
          <a:off x="866775" y="142876"/>
          <a:ext cx="1729534" cy="238124"/>
        </a:xfrm>
        <a:prstGeom prst="rect">
          <a:avLst/>
        </a:prstGeom>
      </xdr:spPr>
    </xdr:pic>
    <xdr:clientData/>
  </xdr:twoCellAnchor>
  <xdr:twoCellAnchor editAs="oneCell">
    <xdr:from>
      <xdr:col>12</xdr:col>
      <xdr:colOff>695326</xdr:colOff>
      <xdr:row>1</xdr:row>
      <xdr:rowOff>57151</xdr:rowOff>
    </xdr:from>
    <xdr:to>
      <xdr:col>13</xdr:col>
      <xdr:colOff>335333</xdr:colOff>
      <xdr:row>2</xdr:row>
      <xdr:rowOff>9526</xdr:rowOff>
    </xdr:to>
    <xdr:pic>
      <xdr:nvPicPr>
        <xdr:cNvPr id="7" name="6 Imagen" descr="informacion.png">
          <a:hlinkClick xmlns:r="http://schemas.openxmlformats.org/officeDocument/2006/relationships" r:id="rId8" tooltip="Uso de esta hoja"/>
        </xdr:cNvPr>
        <xdr:cNvPicPr>
          <a:picLocks noChangeAspect="1"/>
        </xdr:cNvPicPr>
      </xdr:nvPicPr>
      <xdr:blipFill>
        <a:blip xmlns:r="http://schemas.openxmlformats.org/officeDocument/2006/relationships" r:embed="rId9" cstate="print"/>
        <a:stretch>
          <a:fillRect/>
        </a:stretch>
      </xdr:blipFill>
      <xdr:spPr>
        <a:xfrm>
          <a:off x="7639051" y="114301"/>
          <a:ext cx="354382" cy="266700"/>
        </a:xfrm>
        <a:prstGeom prst="rect">
          <a:avLst/>
        </a:prstGeom>
      </xdr:spPr>
    </xdr:pic>
    <xdr:clientData/>
  </xdr:twoCellAnchor>
  <xdr:twoCellAnchor editAs="oneCell">
    <xdr:from>
      <xdr:col>4</xdr:col>
      <xdr:colOff>523875</xdr:colOff>
      <xdr:row>131</xdr:row>
      <xdr:rowOff>19050</xdr:rowOff>
    </xdr:from>
    <xdr:to>
      <xdr:col>10</xdr:col>
      <xdr:colOff>647700</xdr:colOff>
      <xdr:row>137</xdr:row>
      <xdr:rowOff>133350</xdr:rowOff>
    </xdr:to>
    <xdr:pic>
      <xdr:nvPicPr>
        <xdr:cNvPr id="8" name="7 Imagen" descr="planventas002.png">
          <a:hlinkClick xmlns:r="http://schemas.openxmlformats.org/officeDocument/2006/relationships" r:id="rId10" tooltip="Más información"/>
        </xdr:cNvPr>
        <xdr:cNvPicPr>
          <a:picLocks noChangeAspect="1"/>
        </xdr:cNvPicPr>
      </xdr:nvPicPr>
      <xdr:blipFill>
        <a:blip xmlns:r="http://schemas.openxmlformats.org/officeDocument/2006/relationships" r:embed="rId11" cstate="print"/>
        <a:stretch>
          <a:fillRect/>
        </a:stretch>
      </xdr:blipFill>
      <xdr:spPr>
        <a:xfrm>
          <a:off x="2295525" y="21450300"/>
          <a:ext cx="3867150" cy="933450"/>
        </a:xfrm>
        <a:prstGeom prst="rect">
          <a:avLst/>
        </a:prstGeom>
      </xdr:spPr>
    </xdr:pic>
    <xdr:clientData/>
  </xdr:twoCellAnchor>
  <xdr:twoCellAnchor>
    <xdr:from>
      <xdr:col>2</xdr:col>
      <xdr:colOff>0</xdr:colOff>
      <xdr:row>64</xdr:row>
      <xdr:rowOff>0</xdr:rowOff>
    </xdr:from>
    <xdr:to>
      <xdr:col>19</xdr:col>
      <xdr:colOff>152400</xdr:colOff>
      <xdr:row>80</xdr:row>
      <xdr:rowOff>123825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nton%20M%20Dunyo%20Esteve/Mis%20documentos/E-DITOR%20ANTERIOR%20Y%20ALTRES/PRODUCTES%20ENTREGATS/2%20EXCEL/PE152%20Control%20PNegocio/PE152%20Control%20eNegoc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ton%20M%20Dunyo%20Esteve/Mis%20documentos/e.ditor%20ACTUAL/PRODUCTE/EN%20PROC&#201;S/3%20%20ULTIMA%20REVISI&#211;%20y%20no%20entregats/ROI/FinancialMetricsPro_201_1365764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176Gpm%20PVentas%20Gratis/PE165Be03%20Plan%20Ven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nton%20M%20Dunyo%20Esteve/Mis%20documentos/e.ditor%20ACTUAL/PRODUCTE/EINES%20i%20IMATGES/Excel/MODELS%202007/PROGRAMACI&#211;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B"/>
      <sheetName val="cálculos"/>
      <sheetName val="INT"/>
      <sheetName val="ING"/>
      <sheetName val="GST"/>
      <sheetName val="iva"/>
      <sheetName val="cob"/>
      <sheetName val="pag"/>
      <sheetName val="iyg"/>
      <sheetName val="tes"/>
      <sheetName val="config"/>
    </sheetNames>
    <sheetDataSet>
      <sheetData sheetId="0"/>
      <sheetData sheetId="1">
        <row r="93">
          <cell r="C93">
            <v>2007</v>
          </cell>
        </row>
        <row r="94">
          <cell r="C94">
            <v>2008</v>
          </cell>
        </row>
        <row r="95">
          <cell r="C95">
            <v>2009</v>
          </cell>
        </row>
        <row r="101">
          <cell r="C101" t="str">
            <v>ENERO</v>
          </cell>
        </row>
        <row r="102">
          <cell r="C102" t="str">
            <v>FEBRERO</v>
          </cell>
        </row>
        <row r="103">
          <cell r="C103" t="str">
            <v>MARZO</v>
          </cell>
        </row>
        <row r="104">
          <cell r="C104" t="str">
            <v>ABRIL</v>
          </cell>
          <cell r="J104">
            <v>0.04</v>
          </cell>
          <cell r="L104">
            <v>7.0000000000000007E-2</v>
          </cell>
        </row>
        <row r="105">
          <cell r="C105" t="str">
            <v>MAYO</v>
          </cell>
          <cell r="J105">
            <v>7.0000000000000007E-2</v>
          </cell>
          <cell r="L105">
            <v>0.15</v>
          </cell>
        </row>
        <row r="106">
          <cell r="C106" t="str">
            <v>JUNIO</v>
          </cell>
          <cell r="J106">
            <v>0.16</v>
          </cell>
          <cell r="L106">
            <v>0.2</v>
          </cell>
        </row>
        <row r="107">
          <cell r="C107" t="str">
            <v>JULIO</v>
          </cell>
          <cell r="J107" t="e">
            <v>#N/A</v>
          </cell>
        </row>
        <row r="108">
          <cell r="C108" t="str">
            <v>AGOSTO</v>
          </cell>
        </row>
        <row r="109">
          <cell r="C109" t="str">
            <v>SEPTIEMBRE</v>
          </cell>
        </row>
        <row r="110">
          <cell r="C110" t="str">
            <v xml:space="preserve">OCTUBRE </v>
          </cell>
          <cell r="J110">
            <v>0.1</v>
          </cell>
        </row>
        <row r="111">
          <cell r="C111" t="str">
            <v>NOVIEMBRE</v>
          </cell>
          <cell r="J111">
            <v>0.15</v>
          </cell>
        </row>
        <row r="112">
          <cell r="C112" t="str">
            <v>DICIEMBRE</v>
          </cell>
          <cell r="J112">
            <v>0.2</v>
          </cell>
        </row>
      </sheetData>
      <sheetData sheetId="2"/>
      <sheetData sheetId="3"/>
      <sheetData sheetId="4"/>
      <sheetData sheetId="5"/>
      <sheetData sheetId="6"/>
      <sheetData sheetId="7"/>
      <sheetData sheetId="8"/>
      <sheetData sheetId="9"/>
      <sheetData sheetId="10"/>
      <sheetData sheetId="11">
        <row r="31">
          <cell r="C31">
            <v>1234526</v>
          </cell>
          <cell r="D31" t="str">
            <v>Asinares S.L.</v>
          </cell>
        </row>
        <row r="32">
          <cell r="C32">
            <v>244455</v>
          </cell>
          <cell r="D32" t="str">
            <v>Riquelme Championship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Guide"/>
      <sheetName val="CashFlow"/>
      <sheetName val="CumulativeCF"/>
      <sheetName val="Payback"/>
      <sheetName val="ROI"/>
      <sheetName val="NPV"/>
      <sheetName val="Compounding"/>
      <sheetName val="CAGR"/>
      <sheetName val="IRR"/>
      <sheetName val="Breakeven"/>
      <sheetName val="Income"/>
      <sheetName val="Balance"/>
      <sheetName val="FinCashFlow"/>
      <sheetName val="Retained"/>
      <sheetName val="FSAnalysis"/>
      <sheetName val="Liquidity"/>
      <sheetName val="Activity"/>
      <sheetName val="Leverage"/>
      <sheetName val="Profitability"/>
      <sheetName val="Valuation"/>
      <sheetName val="MultiYear"/>
      <sheetName val="Growth"/>
      <sheetName val="DuPont"/>
    </sheetNames>
    <sheetDataSet>
      <sheetData sheetId="0"/>
      <sheetData sheetId="1"/>
      <sheetData sheetId="2">
        <row r="47">
          <cell r="E47">
            <v>1500</v>
          </cell>
          <cell r="F47">
            <v>1612</v>
          </cell>
          <cell r="G47">
            <v>1681</v>
          </cell>
          <cell r="H47">
            <v>1960</v>
          </cell>
          <cell r="I47">
            <v>2111</v>
          </cell>
          <cell r="J47">
            <v>2010</v>
          </cell>
          <cell r="K47">
            <v>2041</v>
          </cell>
          <cell r="L47">
            <v>2173</v>
          </cell>
          <cell r="M47">
            <v>2223</v>
          </cell>
          <cell r="N47">
            <v>2245</v>
          </cell>
        </row>
        <row r="48">
          <cell r="E48">
            <v>-1565</v>
          </cell>
          <cell r="F48">
            <v>-1345</v>
          </cell>
          <cell r="G48">
            <v>-1107</v>
          </cell>
          <cell r="H48">
            <v>-1094</v>
          </cell>
          <cell r="I48">
            <v>-1081</v>
          </cell>
          <cell r="J48">
            <v>-910</v>
          </cell>
          <cell r="K48">
            <v>-890</v>
          </cell>
          <cell r="L48">
            <v>-790</v>
          </cell>
          <cell r="M48">
            <v>-880</v>
          </cell>
          <cell r="N48">
            <v>-840</v>
          </cell>
        </row>
        <row r="90">
          <cell r="E90">
            <v>233</v>
          </cell>
          <cell r="F90">
            <v>268</v>
          </cell>
          <cell r="G90">
            <v>229</v>
          </cell>
          <cell r="H90">
            <v>293</v>
          </cell>
          <cell r="I90">
            <v>321</v>
          </cell>
          <cell r="J90">
            <v>350</v>
          </cell>
          <cell r="K90">
            <v>331</v>
          </cell>
          <cell r="L90">
            <v>523</v>
          </cell>
          <cell r="M90">
            <v>588</v>
          </cell>
          <cell r="N90">
            <v>635</v>
          </cell>
        </row>
        <row r="91">
          <cell r="E91">
            <v>-339</v>
          </cell>
          <cell r="F91">
            <v>-301</v>
          </cell>
          <cell r="G91">
            <v>-115</v>
          </cell>
          <cell r="H91">
            <v>21</v>
          </cell>
          <cell r="I91">
            <v>61</v>
          </cell>
          <cell r="J91">
            <v>50</v>
          </cell>
          <cell r="K91">
            <v>130</v>
          </cell>
          <cell r="L91">
            <v>250</v>
          </cell>
          <cell r="M91">
            <v>180</v>
          </cell>
          <cell r="N91">
            <v>240</v>
          </cell>
        </row>
        <row r="92">
          <cell r="E92">
            <v>-106</v>
          </cell>
          <cell r="F92">
            <v>-33</v>
          </cell>
          <cell r="G92">
            <v>114</v>
          </cell>
          <cell r="H92">
            <v>314</v>
          </cell>
          <cell r="I92">
            <v>382</v>
          </cell>
          <cell r="J92">
            <v>400</v>
          </cell>
          <cell r="K92">
            <v>461</v>
          </cell>
          <cell r="L92">
            <v>773</v>
          </cell>
          <cell r="M92">
            <v>768</v>
          </cell>
          <cell r="N92">
            <v>875</v>
          </cell>
        </row>
      </sheetData>
      <sheetData sheetId="3"/>
      <sheetData sheetId="4">
        <row r="28">
          <cell r="E28">
            <v>-106</v>
          </cell>
          <cell r="F28">
            <v>-33</v>
          </cell>
          <cell r="G28">
            <v>114</v>
          </cell>
          <cell r="H28">
            <v>314</v>
          </cell>
          <cell r="I28">
            <v>382</v>
          </cell>
          <cell r="J28">
            <v>400</v>
          </cell>
          <cell r="K28">
            <v>461</v>
          </cell>
          <cell r="L28">
            <v>773</v>
          </cell>
          <cell r="M28">
            <v>768</v>
          </cell>
          <cell r="N28">
            <v>875</v>
          </cell>
        </row>
        <row r="32">
          <cell r="E32">
            <v>-106</v>
          </cell>
          <cell r="F32">
            <v>-139</v>
          </cell>
          <cell r="G32">
            <v>-25</v>
          </cell>
          <cell r="H32">
            <v>289</v>
          </cell>
          <cell r="I32">
            <v>671</v>
          </cell>
          <cell r="J32">
            <v>1071</v>
          </cell>
          <cell r="K32">
            <v>1532</v>
          </cell>
          <cell r="L32">
            <v>2305</v>
          </cell>
          <cell r="M32">
            <v>3073</v>
          </cell>
          <cell r="N32">
            <v>3948</v>
          </cell>
        </row>
        <row r="58">
          <cell r="M58">
            <v>0.08</v>
          </cell>
        </row>
        <row r="66">
          <cell r="E66">
            <v>-98.148148148148138</v>
          </cell>
          <cell r="F66">
            <v>-28.292181069958847</v>
          </cell>
          <cell r="G66">
            <v>90.496875476299337</v>
          </cell>
          <cell r="H66">
            <v>230.79937377808633</v>
          </cell>
          <cell r="I66">
            <v>259.98278126689365</v>
          </cell>
          <cell r="J66">
            <v>252.06785075324183</v>
          </cell>
          <cell r="K66">
            <v>268.98907221584369</v>
          </cell>
          <cell r="L66">
            <v>417.62784772002726</v>
          </cell>
          <cell r="M66">
            <v>384.19120675696053</v>
          </cell>
          <cell r="N66">
            <v>405.29430207409871</v>
          </cell>
        </row>
        <row r="67">
          <cell r="E67">
            <v>-98.148148148148138</v>
          </cell>
          <cell r="F67">
            <v>-126.44032921810698</v>
          </cell>
          <cell r="G67">
            <v>-35.943453741807645</v>
          </cell>
          <cell r="H67">
            <v>194.85592003627869</v>
          </cell>
          <cell r="I67">
            <v>454.83870130317234</v>
          </cell>
          <cell r="J67">
            <v>706.90655205641417</v>
          </cell>
          <cell r="K67">
            <v>975.89562427225792</v>
          </cell>
          <cell r="L67">
            <v>1393.5234719922851</v>
          </cell>
          <cell r="M67">
            <v>1777.7146787492456</v>
          </cell>
          <cell r="N67">
            <v>2183.0089808233442</v>
          </cell>
        </row>
      </sheetData>
      <sheetData sheetId="5">
        <row r="34">
          <cell r="F34">
            <v>140</v>
          </cell>
        </row>
        <row r="36">
          <cell r="F36">
            <v>100</v>
          </cell>
        </row>
      </sheetData>
      <sheetData sheetId="6">
        <row r="32">
          <cell r="F32">
            <v>0.1</v>
          </cell>
        </row>
        <row r="35">
          <cell r="F35">
            <v>8</v>
          </cell>
        </row>
        <row r="38">
          <cell r="F38">
            <v>1000</v>
          </cell>
        </row>
        <row r="68">
          <cell r="J68">
            <v>0.1</v>
          </cell>
        </row>
        <row r="105">
          <cell r="F105">
            <v>4</v>
          </cell>
        </row>
      </sheetData>
      <sheetData sheetId="7">
        <row r="28">
          <cell r="F28">
            <v>0.06</v>
          </cell>
        </row>
        <row r="31">
          <cell r="F31">
            <v>10</v>
          </cell>
        </row>
        <row r="34">
          <cell r="F34">
            <v>100000</v>
          </cell>
        </row>
        <row r="56">
          <cell r="F56">
            <v>100000</v>
          </cell>
        </row>
        <row r="58">
          <cell r="F58">
            <v>0.06</v>
          </cell>
        </row>
        <row r="75">
          <cell r="F75">
            <v>4</v>
          </cell>
        </row>
        <row r="149">
          <cell r="F149">
            <v>0</v>
          </cell>
        </row>
        <row r="151">
          <cell r="F151">
            <v>1000</v>
          </cell>
        </row>
        <row r="153">
          <cell r="F153">
            <v>0.1</v>
          </cell>
        </row>
        <row r="155">
          <cell r="F155">
            <v>10</v>
          </cell>
        </row>
        <row r="157">
          <cell r="F157">
            <v>0</v>
          </cell>
        </row>
        <row r="198">
          <cell r="F198">
            <v>0.1</v>
          </cell>
        </row>
        <row r="200">
          <cell r="F200">
            <v>4</v>
          </cell>
        </row>
        <row r="202">
          <cell r="F202">
            <v>10</v>
          </cell>
        </row>
      </sheetData>
      <sheetData sheetId="8">
        <row r="25">
          <cell r="F25">
            <v>600</v>
          </cell>
        </row>
        <row r="27">
          <cell r="F27">
            <v>1600</v>
          </cell>
        </row>
        <row r="29">
          <cell r="F29">
            <v>10</v>
          </cell>
        </row>
      </sheetData>
      <sheetData sheetId="9">
        <row r="50">
          <cell r="G50">
            <v>0.2</v>
          </cell>
        </row>
        <row r="83">
          <cell r="G83">
            <v>0.1</v>
          </cell>
        </row>
        <row r="85">
          <cell r="G85">
            <v>0.1</v>
          </cell>
        </row>
      </sheetData>
      <sheetData sheetId="10">
        <row r="145">
          <cell r="H145">
            <v>36000</v>
          </cell>
        </row>
        <row r="147">
          <cell r="H147">
            <v>15</v>
          </cell>
        </row>
        <row r="150">
          <cell r="H150">
            <v>1</v>
          </cell>
          <cell r="I150">
            <v>1500</v>
          </cell>
          <cell r="J150">
            <v>3000</v>
          </cell>
          <cell r="K150">
            <v>4000</v>
          </cell>
          <cell r="L150">
            <v>5000</v>
          </cell>
        </row>
        <row r="151">
          <cell r="H151">
            <v>5</v>
          </cell>
          <cell r="I151">
            <v>10</v>
          </cell>
          <cell r="J151">
            <v>15</v>
          </cell>
          <cell r="K151">
            <v>20</v>
          </cell>
          <cell r="L151">
            <v>25</v>
          </cell>
        </row>
        <row r="153">
          <cell r="H153">
            <v>20</v>
          </cell>
        </row>
        <row r="156">
          <cell r="H156">
            <v>1</v>
          </cell>
          <cell r="I156">
            <v>3000</v>
          </cell>
          <cell r="J156">
            <v>3500</v>
          </cell>
          <cell r="K156">
            <v>4000</v>
          </cell>
          <cell r="L156">
            <v>4500</v>
          </cell>
        </row>
        <row r="157">
          <cell r="H157">
            <v>30</v>
          </cell>
          <cell r="I157">
            <v>28</v>
          </cell>
          <cell r="J157">
            <v>26</v>
          </cell>
          <cell r="K157">
            <v>24</v>
          </cell>
          <cell r="L157">
            <v>22</v>
          </cell>
        </row>
        <row r="159">
          <cell r="H159">
            <v>100</v>
          </cell>
        </row>
        <row r="161">
          <cell r="H161">
            <v>6000</v>
          </cell>
        </row>
        <row r="202">
          <cell r="E202">
            <v>983.33333333333337</v>
          </cell>
        </row>
        <row r="212">
          <cell r="E212">
            <v>100</v>
          </cell>
          <cell r="F212">
            <v>1083.3333333333335</v>
          </cell>
          <cell r="G212">
            <v>2066.666666666667</v>
          </cell>
          <cell r="H212">
            <v>3050</v>
          </cell>
          <cell r="I212">
            <v>4033.3333333333335</v>
          </cell>
          <cell r="J212">
            <v>5016.666666666667</v>
          </cell>
          <cell r="K212">
            <v>6000</v>
          </cell>
        </row>
        <row r="221">
          <cell r="E221">
            <v>1500</v>
          </cell>
          <cell r="F221">
            <v>16250.000000000002</v>
          </cell>
          <cell r="G221">
            <v>31000.000000000004</v>
          </cell>
          <cell r="H221">
            <v>45750</v>
          </cell>
          <cell r="I221">
            <v>60500</v>
          </cell>
          <cell r="J221">
            <v>75250</v>
          </cell>
          <cell r="K221">
            <v>90000</v>
          </cell>
        </row>
        <row r="226">
          <cell r="E226">
            <v>500</v>
          </cell>
          <cell r="F226">
            <v>5416.6666666666679</v>
          </cell>
          <cell r="G226">
            <v>20666.666666666672</v>
          </cell>
          <cell r="H226">
            <v>45750</v>
          </cell>
          <cell r="I226">
            <v>80666.666666666672</v>
          </cell>
          <cell r="J226">
            <v>125416.66666666667</v>
          </cell>
          <cell r="K226">
            <v>150000</v>
          </cell>
        </row>
        <row r="231">
          <cell r="E231">
            <v>38000</v>
          </cell>
          <cell r="F231">
            <v>57666.666666666672</v>
          </cell>
          <cell r="G231">
            <v>87666.666666666672</v>
          </cell>
          <cell r="H231">
            <v>127500</v>
          </cell>
          <cell r="I231">
            <v>177166.66666666669</v>
          </cell>
          <cell r="J231">
            <v>236666.66666666669</v>
          </cell>
          <cell r="K231">
            <v>276000</v>
          </cell>
        </row>
        <row r="235">
          <cell r="E235">
            <v>2000</v>
          </cell>
          <cell r="F235">
            <v>21666.666666666672</v>
          </cell>
          <cell r="G235">
            <v>41333.333333333343</v>
          </cell>
          <cell r="H235">
            <v>61000</v>
          </cell>
          <cell r="I235">
            <v>80666.666666666672</v>
          </cell>
          <cell r="J235">
            <v>100333.33333333334</v>
          </cell>
          <cell r="K235">
            <v>120000</v>
          </cell>
        </row>
        <row r="240">
          <cell r="E240">
            <v>3000</v>
          </cell>
          <cell r="F240">
            <v>32500.000000000004</v>
          </cell>
          <cell r="G240">
            <v>62000.000000000007</v>
          </cell>
          <cell r="H240">
            <v>85400</v>
          </cell>
          <cell r="I240">
            <v>96800</v>
          </cell>
          <cell r="J240">
            <v>110366.66666666667</v>
          </cell>
          <cell r="K240">
            <v>132000</v>
          </cell>
        </row>
        <row r="245">
          <cell r="E245">
            <v>5000</v>
          </cell>
          <cell r="F245">
            <v>54166.666666666672</v>
          </cell>
          <cell r="G245">
            <v>103333.33333333334</v>
          </cell>
          <cell r="H245">
            <v>146400</v>
          </cell>
          <cell r="I245">
            <v>177466.66666666669</v>
          </cell>
          <cell r="J245">
            <v>210700</v>
          </cell>
          <cell r="K245">
            <v>252000</v>
          </cell>
        </row>
        <row r="250">
          <cell r="E250">
            <v>-33000</v>
          </cell>
          <cell r="F250">
            <v>-3500</v>
          </cell>
          <cell r="G250">
            <v>15666.666666666672</v>
          </cell>
          <cell r="H250">
            <v>18900</v>
          </cell>
          <cell r="I250">
            <v>300</v>
          </cell>
          <cell r="J250">
            <v>-25966.666666666686</v>
          </cell>
          <cell r="K250">
            <v>-24000</v>
          </cell>
        </row>
      </sheetData>
      <sheetData sheetId="11">
        <row r="47">
          <cell r="H47" t="str">
            <v>GRANDE COMPANY</v>
          </cell>
        </row>
        <row r="49">
          <cell r="H49" t="str">
            <v>$</v>
          </cell>
        </row>
        <row r="51">
          <cell r="H51">
            <v>1</v>
          </cell>
        </row>
        <row r="53">
          <cell r="H53">
            <v>38352</v>
          </cell>
          <cell r="J53">
            <v>37987</v>
          </cell>
        </row>
        <row r="55">
          <cell r="H55">
            <v>0.46</v>
          </cell>
        </row>
        <row r="57">
          <cell r="H57">
            <v>0.25490196078431371</v>
          </cell>
        </row>
        <row r="59">
          <cell r="H59">
            <v>136860</v>
          </cell>
        </row>
        <row r="61">
          <cell r="H61">
            <v>8300</v>
          </cell>
        </row>
        <row r="71">
          <cell r="J71">
            <v>32983260</v>
          </cell>
        </row>
        <row r="73">
          <cell r="J73">
            <v>22043584</v>
          </cell>
        </row>
        <row r="74">
          <cell r="J74">
            <v>10939676</v>
          </cell>
        </row>
        <row r="80">
          <cell r="H80">
            <v>136860</v>
          </cell>
        </row>
        <row r="84">
          <cell r="H84">
            <v>18248</v>
          </cell>
        </row>
        <row r="86">
          <cell r="I86">
            <v>6021839</v>
          </cell>
        </row>
        <row r="91">
          <cell r="H91">
            <v>32846</v>
          </cell>
        </row>
        <row r="92">
          <cell r="H92">
            <v>9124</v>
          </cell>
        </row>
        <row r="93">
          <cell r="H93">
            <v>0</v>
          </cell>
        </row>
        <row r="97">
          <cell r="I97">
            <v>1788302</v>
          </cell>
        </row>
        <row r="98">
          <cell r="J98">
            <v>7810141</v>
          </cell>
        </row>
        <row r="100">
          <cell r="J100">
            <v>3129535</v>
          </cell>
        </row>
        <row r="103">
          <cell r="I103">
            <v>118612</v>
          </cell>
        </row>
        <row r="104">
          <cell r="I104">
            <v>510944</v>
          </cell>
        </row>
        <row r="106">
          <cell r="J106">
            <v>2737203</v>
          </cell>
        </row>
        <row r="107">
          <cell r="J107">
            <v>1259113.3800000001</v>
          </cell>
        </row>
        <row r="109">
          <cell r="J109">
            <v>1478089.6199999999</v>
          </cell>
        </row>
        <row r="112">
          <cell r="H112">
            <v>510944</v>
          </cell>
        </row>
        <row r="114">
          <cell r="I114">
            <v>465324</v>
          </cell>
        </row>
        <row r="115">
          <cell r="I115">
            <v>118611.99999999999</v>
          </cell>
        </row>
        <row r="116">
          <cell r="J116">
            <v>346712</v>
          </cell>
        </row>
        <row r="118">
          <cell r="J118">
            <v>1824801.6199999999</v>
          </cell>
        </row>
        <row r="124">
          <cell r="J124">
            <v>13.091492181791612</v>
          </cell>
        </row>
      </sheetData>
      <sheetData sheetId="12">
        <row r="55">
          <cell r="I55">
            <v>1368600</v>
          </cell>
        </row>
        <row r="56">
          <cell r="I56">
            <v>364960</v>
          </cell>
        </row>
        <row r="59">
          <cell r="I59">
            <v>3832080</v>
          </cell>
        </row>
        <row r="60">
          <cell r="I60">
            <v>20000</v>
          </cell>
        </row>
        <row r="66">
          <cell r="I66">
            <v>13786363</v>
          </cell>
        </row>
        <row r="67">
          <cell r="I67">
            <v>36496</v>
          </cell>
        </row>
        <row r="68">
          <cell r="J68">
            <v>19408499</v>
          </cell>
        </row>
        <row r="75">
          <cell r="J75">
            <v>1459839</v>
          </cell>
        </row>
        <row r="87">
          <cell r="J87">
            <v>930648</v>
          </cell>
        </row>
        <row r="96">
          <cell r="J96">
            <v>208014</v>
          </cell>
        </row>
        <row r="98">
          <cell r="J98">
            <v>68000</v>
          </cell>
        </row>
        <row r="100">
          <cell r="J100">
            <v>22075000</v>
          </cell>
        </row>
        <row r="113">
          <cell r="J113">
            <v>3464400</v>
          </cell>
        </row>
        <row r="118">
          <cell r="J118">
            <v>5474400</v>
          </cell>
        </row>
        <row r="120">
          <cell r="J120">
            <v>8938800</v>
          </cell>
        </row>
        <row r="128">
          <cell r="I128">
            <v>9438468</v>
          </cell>
        </row>
        <row r="130">
          <cell r="I130">
            <v>3697731.62</v>
          </cell>
        </row>
        <row r="132">
          <cell r="J132">
            <v>13136199.620000001</v>
          </cell>
        </row>
        <row r="134">
          <cell r="J134">
            <v>22074999.620000001</v>
          </cell>
        </row>
      </sheetData>
      <sheetData sheetId="13">
        <row r="72">
          <cell r="K72">
            <v>3391391.620000001</v>
          </cell>
        </row>
        <row r="77">
          <cell r="J77">
            <v>-33100</v>
          </cell>
        </row>
        <row r="78">
          <cell r="J78">
            <v>-101250</v>
          </cell>
        </row>
        <row r="87">
          <cell r="K87">
            <v>-1210982</v>
          </cell>
        </row>
        <row r="89">
          <cell r="K89">
            <v>2180409.620000001</v>
          </cell>
        </row>
      </sheetData>
      <sheetData sheetId="14">
        <row r="45">
          <cell r="I45">
            <v>3697731.62</v>
          </cell>
        </row>
      </sheetData>
      <sheetData sheetId="15"/>
      <sheetData sheetId="16"/>
      <sheetData sheetId="17">
        <row r="42">
          <cell r="H42">
            <v>275</v>
          </cell>
        </row>
        <row r="87">
          <cell r="J87">
            <v>2.3924555011354336</v>
          </cell>
        </row>
        <row r="175">
          <cell r="J175">
            <v>90365.095890410958</v>
          </cell>
        </row>
      </sheetData>
      <sheetData sheetId="18"/>
      <sheetData sheetId="19"/>
      <sheetData sheetId="20">
        <row r="46">
          <cell r="H46">
            <v>103.75</v>
          </cell>
        </row>
        <row r="87">
          <cell r="K87">
            <v>282200</v>
          </cell>
        </row>
        <row r="90">
          <cell r="K90">
            <v>9960</v>
          </cell>
        </row>
        <row r="92">
          <cell r="L92">
            <v>292160</v>
          </cell>
        </row>
        <row r="94">
          <cell r="L94">
            <v>12844039.620000001</v>
          </cell>
        </row>
        <row r="97">
          <cell r="L97">
            <v>35.200000000000003</v>
          </cell>
        </row>
        <row r="98">
          <cell r="L98">
            <v>93.848017097764142</v>
          </cell>
        </row>
      </sheetData>
      <sheetData sheetId="21">
        <row r="46">
          <cell r="H46" t="str">
            <v>MAJESTIC COMPANY</v>
          </cell>
        </row>
        <row r="48">
          <cell r="H48" t="str">
            <v>$</v>
          </cell>
        </row>
        <row r="50">
          <cell r="H50">
            <v>1000</v>
          </cell>
        </row>
        <row r="52">
          <cell r="H52">
            <v>38352</v>
          </cell>
          <cell r="J52">
            <v>37987</v>
          </cell>
        </row>
        <row r="60">
          <cell r="H60">
            <v>0.35</v>
          </cell>
          <cell r="I60">
            <v>0.35</v>
          </cell>
          <cell r="J60">
            <v>0.35</v>
          </cell>
          <cell r="K60">
            <v>0.36</v>
          </cell>
          <cell r="L60">
            <v>0.36</v>
          </cell>
          <cell r="M60">
            <v>0</v>
          </cell>
          <cell r="N60">
            <v>0</v>
          </cell>
          <cell r="O60">
            <v>0</v>
          </cell>
          <cell r="P60">
            <v>0</v>
          </cell>
          <cell r="Q60">
            <v>0</v>
          </cell>
          <cell r="R60">
            <v>0</v>
          </cell>
        </row>
        <row r="62">
          <cell r="H62">
            <v>0.3</v>
          </cell>
          <cell r="I62">
            <v>0.3</v>
          </cell>
          <cell r="J62">
            <v>0.3</v>
          </cell>
          <cell r="K62">
            <v>0.3</v>
          </cell>
          <cell r="L62">
            <v>0.3</v>
          </cell>
          <cell r="M62">
            <v>0</v>
          </cell>
          <cell r="N62">
            <v>0</v>
          </cell>
          <cell r="O62">
            <v>0</v>
          </cell>
          <cell r="P62">
            <v>0</v>
          </cell>
          <cell r="Q62">
            <v>0</v>
          </cell>
          <cell r="R62">
            <v>0</v>
          </cell>
        </row>
        <row r="64">
          <cell r="H64">
            <v>255000</v>
          </cell>
          <cell r="I64">
            <v>249312</v>
          </cell>
          <cell r="J64">
            <v>230182</v>
          </cell>
          <cell r="K64">
            <v>210067</v>
          </cell>
          <cell r="L64">
            <v>193456</v>
          </cell>
          <cell r="M64">
            <v>0</v>
          </cell>
          <cell r="N64">
            <v>0</v>
          </cell>
          <cell r="O64">
            <v>0</v>
          </cell>
          <cell r="P64">
            <v>0</v>
          </cell>
          <cell r="Q64">
            <v>0</v>
          </cell>
          <cell r="R64">
            <v>0</v>
          </cell>
        </row>
        <row r="66">
          <cell r="H66">
            <v>52385</v>
          </cell>
          <cell r="I66">
            <v>43825</v>
          </cell>
          <cell r="J66">
            <v>39812</v>
          </cell>
          <cell r="K66">
            <v>28435</v>
          </cell>
          <cell r="L66">
            <v>22843</v>
          </cell>
          <cell r="M66">
            <v>0</v>
          </cell>
          <cell r="N66">
            <v>0</v>
          </cell>
          <cell r="O66">
            <v>0</v>
          </cell>
          <cell r="P66">
            <v>0</v>
          </cell>
          <cell r="Q66">
            <v>0</v>
          </cell>
          <cell r="R66">
            <v>0</v>
          </cell>
        </row>
        <row r="68">
          <cell r="H68">
            <v>9019</v>
          </cell>
          <cell r="I68">
            <v>8991</v>
          </cell>
          <cell r="J68">
            <v>8855</v>
          </cell>
          <cell r="K68">
            <v>8430</v>
          </cell>
          <cell r="L68">
            <v>8172</v>
          </cell>
          <cell r="M68">
            <v>0</v>
          </cell>
          <cell r="N68">
            <v>0</v>
          </cell>
          <cell r="O68">
            <v>0</v>
          </cell>
          <cell r="P68">
            <v>0</v>
          </cell>
          <cell r="Q68">
            <v>0</v>
          </cell>
          <cell r="R68">
            <v>0</v>
          </cell>
        </row>
        <row r="77">
          <cell r="H77">
            <v>4624274</v>
          </cell>
          <cell r="I77">
            <v>4090970</v>
          </cell>
          <cell r="J77">
            <v>3406786</v>
          </cell>
          <cell r="K77">
            <v>2906365</v>
          </cell>
          <cell r="L77">
            <v>2452939</v>
          </cell>
          <cell r="M77">
            <v>0</v>
          </cell>
          <cell r="N77">
            <v>0</v>
          </cell>
          <cell r="O77">
            <v>0</v>
          </cell>
          <cell r="P77">
            <v>0</v>
          </cell>
          <cell r="Q77">
            <v>0</v>
          </cell>
          <cell r="R77">
            <v>0</v>
          </cell>
        </row>
        <row r="78">
          <cell r="H78">
            <v>2958708</v>
          </cell>
          <cell r="I78">
            <v>2673129</v>
          </cell>
          <cell r="J78">
            <v>2253815</v>
          </cell>
          <cell r="K78">
            <v>1942591</v>
          </cell>
          <cell r="L78">
            <v>1617253</v>
          </cell>
          <cell r="M78">
            <v>0</v>
          </cell>
          <cell r="N78">
            <v>0</v>
          </cell>
          <cell r="O78">
            <v>0</v>
          </cell>
          <cell r="P78">
            <v>0</v>
          </cell>
          <cell r="Q78">
            <v>0</v>
          </cell>
          <cell r="R78">
            <v>0</v>
          </cell>
        </row>
        <row r="79">
          <cell r="H79">
            <v>1665566</v>
          </cell>
          <cell r="I79">
            <v>1417841</v>
          </cell>
          <cell r="J79">
            <v>1152971</v>
          </cell>
          <cell r="K79">
            <v>963774</v>
          </cell>
          <cell r="L79">
            <v>835686</v>
          </cell>
          <cell r="M79">
            <v>0</v>
          </cell>
          <cell r="N79">
            <v>0</v>
          </cell>
          <cell r="O79">
            <v>0</v>
          </cell>
          <cell r="P79">
            <v>0</v>
          </cell>
          <cell r="Q79">
            <v>0</v>
          </cell>
          <cell r="R79">
            <v>0</v>
          </cell>
        </row>
        <row r="82">
          <cell r="H82">
            <v>410505</v>
          </cell>
          <cell r="I82">
            <v>383619</v>
          </cell>
          <cell r="J82">
            <v>331045</v>
          </cell>
          <cell r="K82">
            <v>291588</v>
          </cell>
          <cell r="L82">
            <v>256620.6</v>
          </cell>
          <cell r="M82">
            <v>0</v>
          </cell>
          <cell r="N82">
            <v>0</v>
          </cell>
          <cell r="O82">
            <v>0</v>
          </cell>
          <cell r="P82">
            <v>0</v>
          </cell>
          <cell r="Q82">
            <v>0</v>
          </cell>
          <cell r="R82">
            <v>0</v>
          </cell>
        </row>
        <row r="83">
          <cell r="H83">
            <v>273670</v>
          </cell>
          <cell r="I83">
            <v>255746.4</v>
          </cell>
          <cell r="J83">
            <v>220697</v>
          </cell>
          <cell r="K83">
            <v>194392</v>
          </cell>
          <cell r="L83">
            <v>171080.4</v>
          </cell>
          <cell r="M83">
            <v>0</v>
          </cell>
          <cell r="N83">
            <v>0</v>
          </cell>
          <cell r="O83">
            <v>0</v>
          </cell>
          <cell r="P83">
            <v>0</v>
          </cell>
          <cell r="Q83">
            <v>0</v>
          </cell>
          <cell r="R83">
            <v>0</v>
          </cell>
        </row>
        <row r="84">
          <cell r="H84">
            <v>684175</v>
          </cell>
          <cell r="I84">
            <v>639365.4</v>
          </cell>
          <cell r="J84">
            <v>551742</v>
          </cell>
          <cell r="K84">
            <v>485980</v>
          </cell>
          <cell r="L84">
            <v>427701</v>
          </cell>
          <cell r="M84">
            <v>0</v>
          </cell>
          <cell r="N84">
            <v>0</v>
          </cell>
          <cell r="O84">
            <v>0</v>
          </cell>
          <cell r="P84">
            <v>0</v>
          </cell>
          <cell r="Q84">
            <v>0</v>
          </cell>
          <cell r="R84">
            <v>0</v>
          </cell>
        </row>
        <row r="86">
          <cell r="H86">
            <v>981391</v>
          </cell>
          <cell r="I86">
            <v>778475.6</v>
          </cell>
          <cell r="J86">
            <v>601229</v>
          </cell>
          <cell r="K86">
            <v>477794</v>
          </cell>
          <cell r="L86">
            <v>407985</v>
          </cell>
          <cell r="M86">
            <v>0</v>
          </cell>
          <cell r="N86">
            <v>0</v>
          </cell>
          <cell r="O86">
            <v>0</v>
          </cell>
          <cell r="P86">
            <v>0</v>
          </cell>
          <cell r="Q86">
            <v>0</v>
          </cell>
          <cell r="R86">
            <v>0</v>
          </cell>
        </row>
        <row r="89">
          <cell r="H89">
            <v>279459</v>
          </cell>
          <cell r="I89">
            <v>211500</v>
          </cell>
          <cell r="J89">
            <v>181545</v>
          </cell>
          <cell r="K89">
            <v>140135</v>
          </cell>
          <cell r="L89">
            <v>132741</v>
          </cell>
          <cell r="M89">
            <v>0</v>
          </cell>
          <cell r="N89">
            <v>0</v>
          </cell>
          <cell r="O89">
            <v>0</v>
          </cell>
          <cell r="P89">
            <v>0</v>
          </cell>
          <cell r="Q89">
            <v>0</v>
          </cell>
          <cell r="R89">
            <v>0</v>
          </cell>
        </row>
        <row r="90">
          <cell r="H90">
            <v>111586</v>
          </cell>
          <cell r="I90">
            <v>107273</v>
          </cell>
          <cell r="J90">
            <v>120272</v>
          </cell>
          <cell r="K90">
            <v>102957</v>
          </cell>
          <cell r="L90">
            <v>105056</v>
          </cell>
          <cell r="M90">
            <v>0</v>
          </cell>
          <cell r="N90">
            <v>0</v>
          </cell>
          <cell r="O90">
            <v>0</v>
          </cell>
          <cell r="P90">
            <v>0</v>
          </cell>
          <cell r="Q90">
            <v>0</v>
          </cell>
          <cell r="R90">
            <v>0</v>
          </cell>
        </row>
        <row r="91">
          <cell r="H91">
            <v>167873</v>
          </cell>
          <cell r="I91">
            <v>104227</v>
          </cell>
          <cell r="J91">
            <v>61273</v>
          </cell>
          <cell r="K91">
            <v>37178</v>
          </cell>
          <cell r="L91">
            <v>27685</v>
          </cell>
          <cell r="M91">
            <v>0</v>
          </cell>
          <cell r="N91">
            <v>0</v>
          </cell>
          <cell r="O91">
            <v>0</v>
          </cell>
          <cell r="P91">
            <v>0</v>
          </cell>
          <cell r="Q91">
            <v>0</v>
          </cell>
          <cell r="R91">
            <v>0</v>
          </cell>
        </row>
        <row r="92">
          <cell r="H92">
            <v>1149264</v>
          </cell>
          <cell r="I92">
            <v>882702.6</v>
          </cell>
          <cell r="J92">
            <v>662502</v>
          </cell>
          <cell r="K92">
            <v>514972</v>
          </cell>
          <cell r="L92">
            <v>435670</v>
          </cell>
          <cell r="M92">
            <v>0</v>
          </cell>
          <cell r="N92">
            <v>0</v>
          </cell>
          <cell r="O92">
            <v>0</v>
          </cell>
          <cell r="P92">
            <v>0</v>
          </cell>
          <cell r="Q92">
            <v>0</v>
          </cell>
          <cell r="R92">
            <v>0</v>
          </cell>
        </row>
        <row r="93">
          <cell r="H93">
            <v>402242.39999999997</v>
          </cell>
          <cell r="I93">
            <v>308945.90999999997</v>
          </cell>
          <cell r="J93">
            <v>231875.69999999998</v>
          </cell>
          <cell r="K93">
            <v>185389.91999999998</v>
          </cell>
          <cell r="L93">
            <v>156841.19999999998</v>
          </cell>
          <cell r="M93">
            <v>0</v>
          </cell>
          <cell r="N93">
            <v>0</v>
          </cell>
          <cell r="O93">
            <v>0</v>
          </cell>
          <cell r="P93">
            <v>0</v>
          </cell>
          <cell r="Q93">
            <v>0</v>
          </cell>
          <cell r="R93">
            <v>0</v>
          </cell>
        </row>
        <row r="95">
          <cell r="H95">
            <v>747021.60000000009</v>
          </cell>
          <cell r="I95">
            <v>573756.68999999994</v>
          </cell>
          <cell r="J95">
            <v>430626.30000000005</v>
          </cell>
          <cell r="K95">
            <v>329582.08000000002</v>
          </cell>
          <cell r="L95">
            <v>278828.80000000005</v>
          </cell>
          <cell r="M95">
            <v>0</v>
          </cell>
          <cell r="N95">
            <v>0</v>
          </cell>
          <cell r="O95">
            <v>0</v>
          </cell>
          <cell r="P95">
            <v>0</v>
          </cell>
          <cell r="Q95">
            <v>0</v>
          </cell>
          <cell r="R95">
            <v>0</v>
          </cell>
        </row>
        <row r="98">
          <cell r="H98">
            <v>23088</v>
          </cell>
          <cell r="I98">
            <v>16541</v>
          </cell>
          <cell r="J98">
            <v>17478</v>
          </cell>
          <cell r="K98">
            <v>24932</v>
          </cell>
          <cell r="L98">
            <v>13267</v>
          </cell>
          <cell r="M98">
            <v>0</v>
          </cell>
          <cell r="N98">
            <v>0</v>
          </cell>
          <cell r="O98">
            <v>0</v>
          </cell>
          <cell r="P98">
            <v>0</v>
          </cell>
          <cell r="Q98">
            <v>0</v>
          </cell>
          <cell r="R98">
            <v>0</v>
          </cell>
        </row>
        <row r="99">
          <cell r="H99">
            <v>6317</v>
          </cell>
          <cell r="I99">
            <v>13416</v>
          </cell>
          <cell r="J99">
            <v>6524</v>
          </cell>
          <cell r="K99">
            <v>6017</v>
          </cell>
          <cell r="L99">
            <v>3294</v>
          </cell>
          <cell r="M99">
            <v>0</v>
          </cell>
          <cell r="N99">
            <v>0</v>
          </cell>
          <cell r="O99">
            <v>0</v>
          </cell>
          <cell r="P99">
            <v>0</v>
          </cell>
          <cell r="Q99">
            <v>0</v>
          </cell>
          <cell r="R99">
            <v>0</v>
          </cell>
        </row>
        <row r="100">
          <cell r="H100">
            <v>16771</v>
          </cell>
          <cell r="I100">
            <v>3125</v>
          </cell>
          <cell r="J100">
            <v>10954</v>
          </cell>
          <cell r="K100">
            <v>18915</v>
          </cell>
          <cell r="L100">
            <v>9973</v>
          </cell>
          <cell r="M100">
            <v>0</v>
          </cell>
          <cell r="N100">
            <v>0</v>
          </cell>
          <cell r="O100">
            <v>0</v>
          </cell>
          <cell r="P100">
            <v>0</v>
          </cell>
          <cell r="Q100">
            <v>0</v>
          </cell>
          <cell r="R100">
            <v>0</v>
          </cell>
        </row>
        <row r="101">
          <cell r="H101">
            <v>5031.3</v>
          </cell>
          <cell r="I101">
            <v>937.5</v>
          </cell>
          <cell r="J101">
            <v>3286.2</v>
          </cell>
          <cell r="K101">
            <v>5674.5</v>
          </cell>
          <cell r="L101">
            <v>2991.9</v>
          </cell>
          <cell r="M101">
            <v>0</v>
          </cell>
          <cell r="N101">
            <v>0</v>
          </cell>
          <cell r="O101">
            <v>0</v>
          </cell>
          <cell r="P101">
            <v>0</v>
          </cell>
          <cell r="Q101">
            <v>0</v>
          </cell>
          <cell r="R101">
            <v>0</v>
          </cell>
        </row>
        <row r="102">
          <cell r="H102">
            <v>11739.7</v>
          </cell>
          <cell r="I102">
            <v>2187.5</v>
          </cell>
          <cell r="J102">
            <v>7667.8</v>
          </cell>
          <cell r="K102">
            <v>13240.5</v>
          </cell>
          <cell r="L102">
            <v>6981.1</v>
          </cell>
          <cell r="M102">
            <v>0</v>
          </cell>
          <cell r="N102">
            <v>0</v>
          </cell>
          <cell r="O102">
            <v>0</v>
          </cell>
          <cell r="P102">
            <v>0</v>
          </cell>
          <cell r="Q102">
            <v>0</v>
          </cell>
          <cell r="R102">
            <v>0</v>
          </cell>
        </row>
        <row r="104">
          <cell r="H104">
            <v>758761.3</v>
          </cell>
          <cell r="I104">
            <v>575944.18999999994</v>
          </cell>
          <cell r="J104">
            <v>438294.10000000003</v>
          </cell>
          <cell r="K104">
            <v>342822.58</v>
          </cell>
          <cell r="L104">
            <v>285809.90000000002</v>
          </cell>
          <cell r="M104">
            <v>0</v>
          </cell>
          <cell r="N104">
            <v>0</v>
          </cell>
          <cell r="O104">
            <v>0</v>
          </cell>
          <cell r="P104">
            <v>0</v>
          </cell>
          <cell r="Q104">
            <v>0</v>
          </cell>
          <cell r="R104">
            <v>0</v>
          </cell>
        </row>
        <row r="110">
          <cell r="H110">
            <v>2.9755345098039223</v>
          </cell>
          <cell r="I110">
            <v>2.3101342494544985</v>
          </cell>
          <cell r="J110">
            <v>1.9041197834756847</v>
          </cell>
          <cell r="K110">
            <v>1.6319678007492848</v>
          </cell>
          <cell r="L110">
            <v>1.4773896906790176</v>
          </cell>
          <cell r="M110">
            <v>0</v>
          </cell>
          <cell r="N110">
            <v>0</v>
          </cell>
          <cell r="O110">
            <v>0</v>
          </cell>
          <cell r="P110">
            <v>0</v>
          </cell>
          <cell r="Q110">
            <v>0</v>
          </cell>
          <cell r="R110">
            <v>0</v>
          </cell>
        </row>
        <row r="121">
          <cell r="H121">
            <v>812449</v>
          </cell>
          <cell r="I121">
            <v>420928</v>
          </cell>
          <cell r="J121">
            <v>439438</v>
          </cell>
          <cell r="K121">
            <v>419736</v>
          </cell>
          <cell r="L121">
            <v>183415</v>
          </cell>
          <cell r="M121">
            <v>0</v>
          </cell>
          <cell r="N121">
            <v>0</v>
          </cell>
          <cell r="O121">
            <v>0</v>
          </cell>
          <cell r="P121">
            <v>0</v>
          </cell>
          <cell r="Q121">
            <v>0</v>
          </cell>
          <cell r="R121">
            <v>0</v>
          </cell>
        </row>
        <row r="122">
          <cell r="H122">
            <v>510211</v>
          </cell>
          <cell r="I122">
            <v>514800</v>
          </cell>
          <cell r="J122">
            <v>196011</v>
          </cell>
          <cell r="K122">
            <v>134529</v>
          </cell>
          <cell r="L122">
            <v>101329</v>
          </cell>
          <cell r="M122">
            <v>0</v>
          </cell>
          <cell r="N122">
            <v>0</v>
          </cell>
          <cell r="O122">
            <v>0</v>
          </cell>
          <cell r="P122">
            <v>0</v>
          </cell>
          <cell r="Q122">
            <v>0</v>
          </cell>
          <cell r="R122">
            <v>0</v>
          </cell>
        </row>
        <row r="123">
          <cell r="H123">
            <v>128416</v>
          </cell>
          <cell r="I123">
            <v>146694</v>
          </cell>
          <cell r="J123">
            <v>118843</v>
          </cell>
          <cell r="K123">
            <v>98311</v>
          </cell>
          <cell r="L123">
            <v>101708</v>
          </cell>
          <cell r="M123">
            <v>0</v>
          </cell>
          <cell r="N123">
            <v>0</v>
          </cell>
          <cell r="O123">
            <v>0</v>
          </cell>
          <cell r="P123">
            <v>0</v>
          </cell>
          <cell r="Q123">
            <v>0</v>
          </cell>
          <cell r="R123">
            <v>0</v>
          </cell>
        </row>
        <row r="124">
          <cell r="H124">
            <v>1001990</v>
          </cell>
          <cell r="I124">
            <v>824771</v>
          </cell>
          <cell r="J124">
            <v>656421</v>
          </cell>
          <cell r="K124">
            <v>530859</v>
          </cell>
          <cell r="L124">
            <v>440951</v>
          </cell>
          <cell r="M124">
            <v>0</v>
          </cell>
          <cell r="N124">
            <v>0</v>
          </cell>
          <cell r="O124">
            <v>0</v>
          </cell>
          <cell r="P124">
            <v>0</v>
          </cell>
          <cell r="Q124">
            <v>0</v>
          </cell>
          <cell r="R124">
            <v>0</v>
          </cell>
        </row>
        <row r="125">
          <cell r="H125">
            <v>207821</v>
          </cell>
          <cell r="I125">
            <v>218156</v>
          </cell>
          <cell r="J125">
            <v>181115</v>
          </cell>
          <cell r="K125">
            <v>191931</v>
          </cell>
          <cell r="L125">
            <v>168616</v>
          </cell>
          <cell r="M125">
            <v>0</v>
          </cell>
          <cell r="N125">
            <v>0</v>
          </cell>
          <cell r="O125">
            <v>0</v>
          </cell>
          <cell r="P125">
            <v>0</v>
          </cell>
          <cell r="Q125">
            <v>0</v>
          </cell>
          <cell r="R125">
            <v>0</v>
          </cell>
        </row>
        <row r="126">
          <cell r="H126">
            <v>94345</v>
          </cell>
          <cell r="I126">
            <v>88237</v>
          </cell>
          <cell r="J126">
            <v>73436</v>
          </cell>
          <cell r="K126">
            <v>56427</v>
          </cell>
          <cell r="L126">
            <v>54304</v>
          </cell>
          <cell r="M126">
            <v>0</v>
          </cell>
          <cell r="N126">
            <v>0</v>
          </cell>
          <cell r="O126">
            <v>0</v>
          </cell>
          <cell r="P126">
            <v>0</v>
          </cell>
          <cell r="Q126">
            <v>0</v>
          </cell>
          <cell r="R126">
            <v>0</v>
          </cell>
        </row>
        <row r="127">
          <cell r="H127">
            <v>2755232</v>
          </cell>
          <cell r="I127">
            <v>2213586</v>
          </cell>
          <cell r="J127">
            <v>1665264</v>
          </cell>
          <cell r="K127">
            <v>1431793</v>
          </cell>
          <cell r="L127">
            <v>1050323</v>
          </cell>
          <cell r="M127">
            <v>0</v>
          </cell>
          <cell r="N127">
            <v>0</v>
          </cell>
          <cell r="O127">
            <v>0</v>
          </cell>
          <cell r="P127">
            <v>0</v>
          </cell>
          <cell r="Q127">
            <v>0</v>
          </cell>
          <cell r="R127">
            <v>0</v>
          </cell>
        </row>
        <row r="130">
          <cell r="H130">
            <v>151020</v>
          </cell>
          <cell r="I130">
            <v>121931</v>
          </cell>
          <cell r="J130">
            <v>111552</v>
          </cell>
          <cell r="K130">
            <v>23712</v>
          </cell>
          <cell r="L130">
            <v>34852</v>
          </cell>
          <cell r="M130">
            <v>0</v>
          </cell>
          <cell r="N130">
            <v>0</v>
          </cell>
          <cell r="O130">
            <v>0</v>
          </cell>
          <cell r="P130">
            <v>0</v>
          </cell>
          <cell r="Q130">
            <v>0</v>
          </cell>
          <cell r="R130">
            <v>0</v>
          </cell>
        </row>
        <row r="131">
          <cell r="H131">
            <v>0</v>
          </cell>
          <cell r="I131">
            <v>0</v>
          </cell>
          <cell r="J131">
            <v>0</v>
          </cell>
          <cell r="K131">
            <v>0</v>
          </cell>
          <cell r="L131">
            <v>0</v>
          </cell>
          <cell r="M131">
            <v>0</v>
          </cell>
          <cell r="N131">
            <v>0</v>
          </cell>
          <cell r="O131">
            <v>0</v>
          </cell>
          <cell r="P131">
            <v>0</v>
          </cell>
          <cell r="Q131">
            <v>0</v>
          </cell>
          <cell r="R131">
            <v>0</v>
          </cell>
        </row>
        <row r="132">
          <cell r="H132">
            <v>0</v>
          </cell>
          <cell r="I132">
            <v>0</v>
          </cell>
          <cell r="J132">
            <v>0</v>
          </cell>
          <cell r="K132">
            <v>0</v>
          </cell>
          <cell r="L132">
            <v>0</v>
          </cell>
          <cell r="M132">
            <v>0</v>
          </cell>
          <cell r="N132">
            <v>0</v>
          </cell>
          <cell r="O132">
            <v>0</v>
          </cell>
          <cell r="P132">
            <v>0</v>
          </cell>
          <cell r="Q132">
            <v>0</v>
          </cell>
          <cell r="R132">
            <v>0</v>
          </cell>
        </row>
        <row r="133">
          <cell r="H133">
            <v>735859</v>
          </cell>
          <cell r="I133">
            <v>382809</v>
          </cell>
          <cell r="J133">
            <v>379323</v>
          </cell>
          <cell r="K133">
            <v>234091</v>
          </cell>
          <cell r="L133">
            <v>354888</v>
          </cell>
          <cell r="M133">
            <v>0</v>
          </cell>
          <cell r="N133">
            <v>0</v>
          </cell>
          <cell r="O133">
            <v>0</v>
          </cell>
          <cell r="P133">
            <v>0</v>
          </cell>
          <cell r="Q133">
            <v>0</v>
          </cell>
          <cell r="R133">
            <v>0</v>
          </cell>
        </row>
        <row r="137">
          <cell r="H137">
            <v>2291185</v>
          </cell>
          <cell r="I137">
            <v>1906256</v>
          </cell>
          <cell r="J137">
            <v>1863215</v>
          </cell>
          <cell r="K137">
            <v>1783261</v>
          </cell>
          <cell r="L137">
            <v>1523641</v>
          </cell>
          <cell r="M137">
            <v>0</v>
          </cell>
          <cell r="N137">
            <v>0</v>
          </cell>
          <cell r="O137">
            <v>0</v>
          </cell>
          <cell r="P137">
            <v>0</v>
          </cell>
          <cell r="Q137">
            <v>0</v>
          </cell>
          <cell r="R137">
            <v>0</v>
          </cell>
        </row>
        <row r="138">
          <cell r="H138">
            <v>1144875</v>
          </cell>
          <cell r="I138">
            <v>1058327</v>
          </cell>
          <cell r="J138">
            <v>1021435</v>
          </cell>
          <cell r="K138">
            <v>954821</v>
          </cell>
          <cell r="L138">
            <v>823415</v>
          </cell>
          <cell r="M138">
            <v>0</v>
          </cell>
          <cell r="N138">
            <v>0</v>
          </cell>
          <cell r="O138">
            <v>0</v>
          </cell>
          <cell r="P138">
            <v>0</v>
          </cell>
          <cell r="Q138">
            <v>0</v>
          </cell>
          <cell r="R138">
            <v>0</v>
          </cell>
        </row>
        <row r="139">
          <cell r="H139">
            <v>1146310</v>
          </cell>
          <cell r="I139">
            <v>847929</v>
          </cell>
          <cell r="J139">
            <v>841780</v>
          </cell>
          <cell r="K139">
            <v>828440</v>
          </cell>
          <cell r="L139">
            <v>700226</v>
          </cell>
          <cell r="M139">
            <v>0</v>
          </cell>
          <cell r="N139">
            <v>0</v>
          </cell>
          <cell r="O139">
            <v>0</v>
          </cell>
          <cell r="P139">
            <v>0</v>
          </cell>
          <cell r="Q139">
            <v>0</v>
          </cell>
          <cell r="R139">
            <v>0</v>
          </cell>
        </row>
        <row r="142">
          <cell r="H142">
            <v>103678</v>
          </cell>
          <cell r="I142">
            <v>99930</v>
          </cell>
          <cell r="J142">
            <v>75229</v>
          </cell>
          <cell r="K142">
            <v>54331</v>
          </cell>
          <cell r="L142">
            <v>55408</v>
          </cell>
          <cell r="M142">
            <v>0</v>
          </cell>
          <cell r="N142">
            <v>0</v>
          </cell>
          <cell r="O142">
            <v>0</v>
          </cell>
          <cell r="P142">
            <v>0</v>
          </cell>
          <cell r="Q142">
            <v>0</v>
          </cell>
          <cell r="R142">
            <v>0</v>
          </cell>
        </row>
        <row r="144">
          <cell r="H144">
            <v>358114</v>
          </cell>
          <cell r="I144">
            <v>135296</v>
          </cell>
          <cell r="J144">
            <v>132365</v>
          </cell>
          <cell r="K144">
            <v>96603</v>
          </cell>
          <cell r="L144">
            <v>61046</v>
          </cell>
          <cell r="M144">
            <v>0</v>
          </cell>
          <cell r="N144">
            <v>0</v>
          </cell>
          <cell r="O144">
            <v>0</v>
          </cell>
          <cell r="P144">
            <v>0</v>
          </cell>
          <cell r="Q144">
            <v>0</v>
          </cell>
          <cell r="R144">
            <v>0</v>
          </cell>
        </row>
        <row r="146">
          <cell r="H146">
            <v>5250213</v>
          </cell>
          <cell r="I146">
            <v>3801481</v>
          </cell>
          <cell r="J146">
            <v>3205513</v>
          </cell>
          <cell r="K146">
            <v>2668970</v>
          </cell>
          <cell r="L146">
            <v>2256743</v>
          </cell>
          <cell r="M146">
            <v>0</v>
          </cell>
          <cell r="N146">
            <v>0</v>
          </cell>
          <cell r="O146">
            <v>0</v>
          </cell>
          <cell r="P146">
            <v>0</v>
          </cell>
          <cell r="Q146">
            <v>0</v>
          </cell>
          <cell r="R146">
            <v>0</v>
          </cell>
        </row>
        <row r="151">
          <cell r="H151">
            <v>203902</v>
          </cell>
          <cell r="I151">
            <v>202977</v>
          </cell>
          <cell r="J151">
            <v>200439</v>
          </cell>
          <cell r="K151">
            <v>199352</v>
          </cell>
          <cell r="L151">
            <v>192321</v>
          </cell>
          <cell r="M151">
            <v>0</v>
          </cell>
          <cell r="N151">
            <v>0</v>
          </cell>
          <cell r="O151">
            <v>0</v>
          </cell>
          <cell r="P151">
            <v>0</v>
          </cell>
          <cell r="Q151">
            <v>0</v>
          </cell>
          <cell r="R151">
            <v>0</v>
          </cell>
        </row>
        <row r="152">
          <cell r="H152">
            <v>32910</v>
          </cell>
          <cell r="I152">
            <v>30644</v>
          </cell>
          <cell r="J152">
            <v>43419</v>
          </cell>
          <cell r="K152">
            <v>23944</v>
          </cell>
          <cell r="L152">
            <v>64921</v>
          </cell>
          <cell r="M152">
            <v>0</v>
          </cell>
          <cell r="N152">
            <v>0</v>
          </cell>
          <cell r="O152">
            <v>0</v>
          </cell>
          <cell r="P152">
            <v>0</v>
          </cell>
          <cell r="Q152">
            <v>0</v>
          </cell>
          <cell r="R152">
            <v>0</v>
          </cell>
        </row>
        <row r="153">
          <cell r="H153">
            <v>324305</v>
          </cell>
          <cell r="I153">
            <v>180494</v>
          </cell>
          <cell r="J153">
            <v>199020</v>
          </cell>
          <cell r="K153">
            <v>198436</v>
          </cell>
          <cell r="L153">
            <v>198314</v>
          </cell>
          <cell r="M153">
            <v>0</v>
          </cell>
          <cell r="N153">
            <v>0</v>
          </cell>
          <cell r="O153">
            <v>0</v>
          </cell>
          <cell r="P153">
            <v>0</v>
          </cell>
          <cell r="Q153">
            <v>0</v>
          </cell>
          <cell r="R153">
            <v>0</v>
          </cell>
        </row>
        <row r="154">
          <cell r="H154">
            <v>107566</v>
          </cell>
          <cell r="I154">
            <v>182579</v>
          </cell>
          <cell r="J154">
            <v>341116</v>
          </cell>
          <cell r="K154">
            <v>327821</v>
          </cell>
          <cell r="L154">
            <v>358902</v>
          </cell>
          <cell r="M154">
            <v>0</v>
          </cell>
          <cell r="N154">
            <v>0</v>
          </cell>
          <cell r="O154">
            <v>0</v>
          </cell>
          <cell r="P154">
            <v>0</v>
          </cell>
          <cell r="Q154">
            <v>0</v>
          </cell>
          <cell r="R154">
            <v>0</v>
          </cell>
        </row>
        <row r="155">
          <cell r="H155">
            <v>0</v>
          </cell>
          <cell r="I155">
            <v>0</v>
          </cell>
          <cell r="J155">
            <v>0</v>
          </cell>
          <cell r="K155">
            <v>0</v>
          </cell>
          <cell r="L155">
            <v>0</v>
          </cell>
          <cell r="M155">
            <v>0</v>
          </cell>
          <cell r="N155">
            <v>0</v>
          </cell>
          <cell r="O155">
            <v>0</v>
          </cell>
          <cell r="P155">
            <v>0</v>
          </cell>
          <cell r="Q155">
            <v>0</v>
          </cell>
          <cell r="R155">
            <v>0</v>
          </cell>
        </row>
        <row r="156">
          <cell r="H156">
            <v>102483</v>
          </cell>
          <cell r="I156">
            <v>102931</v>
          </cell>
          <cell r="J156">
            <v>93127</v>
          </cell>
          <cell r="K156">
            <v>93219</v>
          </cell>
          <cell r="L156">
            <v>89210</v>
          </cell>
          <cell r="M156">
            <v>0</v>
          </cell>
          <cell r="N156">
            <v>0</v>
          </cell>
          <cell r="O156">
            <v>0</v>
          </cell>
          <cell r="P156">
            <v>0</v>
          </cell>
          <cell r="Q156">
            <v>0</v>
          </cell>
          <cell r="R156">
            <v>0</v>
          </cell>
        </row>
        <row r="157">
          <cell r="H157">
            <v>46120</v>
          </cell>
          <cell r="I157">
            <v>41029</v>
          </cell>
          <cell r="J157">
            <v>39023</v>
          </cell>
          <cell r="K157">
            <v>36921</v>
          </cell>
          <cell r="L157">
            <v>52482</v>
          </cell>
          <cell r="M157">
            <v>0</v>
          </cell>
          <cell r="N157">
            <v>0</v>
          </cell>
          <cell r="O157">
            <v>0</v>
          </cell>
          <cell r="P157">
            <v>0</v>
          </cell>
          <cell r="Q157">
            <v>0</v>
          </cell>
          <cell r="R157">
            <v>0</v>
          </cell>
        </row>
        <row r="158">
          <cell r="H158">
            <v>817286</v>
          </cell>
          <cell r="I158">
            <v>740654</v>
          </cell>
          <cell r="J158">
            <v>916144</v>
          </cell>
          <cell r="K158">
            <v>879693</v>
          </cell>
          <cell r="L158">
            <v>956150</v>
          </cell>
          <cell r="M158">
            <v>0</v>
          </cell>
          <cell r="N158">
            <v>0</v>
          </cell>
          <cell r="O158">
            <v>0</v>
          </cell>
          <cell r="P158">
            <v>0</v>
          </cell>
          <cell r="Q158">
            <v>0</v>
          </cell>
          <cell r="R158">
            <v>0</v>
          </cell>
        </row>
        <row r="161">
          <cell r="H161">
            <v>370000</v>
          </cell>
          <cell r="I161">
            <v>180983</v>
          </cell>
          <cell r="J161">
            <v>201995</v>
          </cell>
          <cell r="K161">
            <v>290820</v>
          </cell>
          <cell r="L161">
            <v>295023</v>
          </cell>
          <cell r="M161">
            <v>0</v>
          </cell>
          <cell r="N161">
            <v>0</v>
          </cell>
          <cell r="O161">
            <v>0</v>
          </cell>
          <cell r="P161">
            <v>0</v>
          </cell>
          <cell r="Q161">
            <v>0</v>
          </cell>
          <cell r="R161">
            <v>0</v>
          </cell>
        </row>
        <row r="162">
          <cell r="H162">
            <v>432901</v>
          </cell>
          <cell r="I162">
            <v>264120</v>
          </cell>
          <cell r="J162">
            <v>262419</v>
          </cell>
          <cell r="K162">
            <v>251367</v>
          </cell>
          <cell r="L162">
            <v>299567</v>
          </cell>
          <cell r="M162">
            <v>0</v>
          </cell>
          <cell r="N162">
            <v>0</v>
          </cell>
          <cell r="O162">
            <v>0</v>
          </cell>
          <cell r="P162">
            <v>0</v>
          </cell>
          <cell r="Q162">
            <v>0</v>
          </cell>
          <cell r="R162">
            <v>0</v>
          </cell>
        </row>
        <row r="163">
          <cell r="H163">
            <v>802901</v>
          </cell>
          <cell r="I163">
            <v>445103</v>
          </cell>
          <cell r="J163">
            <v>464414</v>
          </cell>
          <cell r="K163">
            <v>542187</v>
          </cell>
          <cell r="L163">
            <v>594590</v>
          </cell>
          <cell r="M163">
            <v>0</v>
          </cell>
          <cell r="N163">
            <v>0</v>
          </cell>
          <cell r="O163">
            <v>0</v>
          </cell>
          <cell r="P163">
            <v>0</v>
          </cell>
          <cell r="Q163">
            <v>0</v>
          </cell>
          <cell r="R163">
            <v>0</v>
          </cell>
        </row>
        <row r="165">
          <cell r="H165">
            <v>1620187</v>
          </cell>
          <cell r="I165">
            <v>1185757</v>
          </cell>
          <cell r="J165">
            <v>1380558</v>
          </cell>
          <cell r="K165">
            <v>1421880</v>
          </cell>
          <cell r="L165">
            <v>1550740</v>
          </cell>
          <cell r="M165">
            <v>0</v>
          </cell>
          <cell r="N165">
            <v>0</v>
          </cell>
          <cell r="O165">
            <v>0</v>
          </cell>
          <cell r="P165">
            <v>0</v>
          </cell>
          <cell r="Q165">
            <v>0</v>
          </cell>
          <cell r="R165">
            <v>0</v>
          </cell>
        </row>
        <row r="170">
          <cell r="H170">
            <v>25030</v>
          </cell>
          <cell r="I170">
            <v>23910</v>
          </cell>
          <cell r="J170">
            <v>20100</v>
          </cell>
          <cell r="K170">
            <v>39924</v>
          </cell>
          <cell r="L170">
            <v>19321</v>
          </cell>
          <cell r="M170">
            <v>0</v>
          </cell>
          <cell r="N170">
            <v>0</v>
          </cell>
          <cell r="O170">
            <v>0</v>
          </cell>
          <cell r="P170">
            <v>0</v>
          </cell>
          <cell r="Q170">
            <v>0</v>
          </cell>
          <cell r="R170">
            <v>0</v>
          </cell>
        </row>
        <row r="171">
          <cell r="H171">
            <v>102732</v>
          </cell>
          <cell r="I171">
            <v>102711</v>
          </cell>
          <cell r="J171">
            <v>102932</v>
          </cell>
          <cell r="K171">
            <v>102732</v>
          </cell>
          <cell r="L171">
            <v>102510</v>
          </cell>
          <cell r="M171">
            <v>0</v>
          </cell>
          <cell r="N171">
            <v>0</v>
          </cell>
          <cell r="O171">
            <v>0</v>
          </cell>
          <cell r="P171">
            <v>0</v>
          </cell>
          <cell r="Q171">
            <v>0</v>
          </cell>
          <cell r="R171">
            <v>0</v>
          </cell>
        </row>
        <row r="172">
          <cell r="H172">
            <v>0</v>
          </cell>
          <cell r="I172">
            <v>0</v>
          </cell>
          <cell r="J172">
            <v>0</v>
          </cell>
          <cell r="K172">
            <v>0</v>
          </cell>
          <cell r="L172">
            <v>0</v>
          </cell>
          <cell r="M172">
            <v>0</v>
          </cell>
          <cell r="N172">
            <v>0</v>
          </cell>
          <cell r="O172">
            <v>0</v>
          </cell>
          <cell r="P172">
            <v>0</v>
          </cell>
          <cell r="Q172">
            <v>0</v>
          </cell>
          <cell r="R172">
            <v>0</v>
          </cell>
        </row>
        <row r="173">
          <cell r="H173">
            <v>127762</v>
          </cell>
          <cell r="I173">
            <v>126621</v>
          </cell>
          <cell r="J173">
            <v>123032</v>
          </cell>
          <cell r="K173">
            <v>142656</v>
          </cell>
          <cell r="L173">
            <v>121831</v>
          </cell>
          <cell r="M173">
            <v>0</v>
          </cell>
          <cell r="N173">
            <v>0</v>
          </cell>
          <cell r="O173">
            <v>0</v>
          </cell>
          <cell r="P173">
            <v>0</v>
          </cell>
          <cell r="Q173">
            <v>0</v>
          </cell>
          <cell r="R173">
            <v>0</v>
          </cell>
        </row>
        <row r="175">
          <cell r="H175">
            <v>2543644.0700000003</v>
          </cell>
          <cell r="I175">
            <v>1784882.77</v>
          </cell>
          <cell r="J175">
            <v>1208938.58</v>
          </cell>
          <cell r="K175">
            <v>770644.47999999998</v>
          </cell>
          <cell r="L175">
            <v>427821.9</v>
          </cell>
          <cell r="M175">
            <v>142012</v>
          </cell>
          <cell r="N175">
            <v>0</v>
          </cell>
          <cell r="O175">
            <v>0</v>
          </cell>
          <cell r="P175">
            <v>0</v>
          </cell>
          <cell r="Q175">
            <v>0</v>
          </cell>
          <cell r="R175">
            <v>0</v>
          </cell>
        </row>
        <row r="177">
          <cell r="H177">
            <v>2671406.0700000003</v>
          </cell>
          <cell r="I177">
            <v>1911503.77</v>
          </cell>
          <cell r="J177">
            <v>1331970.58</v>
          </cell>
          <cell r="K177">
            <v>913300.47999999998</v>
          </cell>
          <cell r="L177">
            <v>549652.9</v>
          </cell>
          <cell r="M177">
            <v>142012</v>
          </cell>
          <cell r="N177">
            <v>0</v>
          </cell>
          <cell r="O177">
            <v>0</v>
          </cell>
          <cell r="P177">
            <v>0</v>
          </cell>
          <cell r="Q177">
            <v>0</v>
          </cell>
          <cell r="R177">
            <v>0</v>
          </cell>
        </row>
        <row r="184">
          <cell r="J184">
            <v>1999</v>
          </cell>
        </row>
        <row r="185">
          <cell r="J185">
            <v>142012</v>
          </cell>
        </row>
        <row r="197">
          <cell r="H197">
            <v>2543644.0700000003</v>
          </cell>
          <cell r="I197">
            <v>1784882.77</v>
          </cell>
          <cell r="J197">
            <v>1208938.58</v>
          </cell>
          <cell r="K197">
            <v>770644.47999999998</v>
          </cell>
          <cell r="L197">
            <v>427821.9</v>
          </cell>
          <cell r="M197">
            <v>142012</v>
          </cell>
          <cell r="N197">
            <v>0</v>
          </cell>
          <cell r="O197">
            <v>0</v>
          </cell>
          <cell r="P197">
            <v>0</v>
          </cell>
          <cell r="Q197">
            <v>0</v>
          </cell>
          <cell r="R197">
            <v>0</v>
          </cell>
        </row>
        <row r="213">
          <cell r="H213">
            <v>0</v>
          </cell>
          <cell r="I213">
            <v>0</v>
          </cell>
          <cell r="J213">
            <v>0</v>
          </cell>
          <cell r="K213">
            <v>0</v>
          </cell>
          <cell r="L213">
            <v>0</v>
          </cell>
          <cell r="M213">
            <v>0</v>
          </cell>
          <cell r="N213">
            <v>0</v>
          </cell>
          <cell r="O213">
            <v>0</v>
          </cell>
          <cell r="P213">
            <v>0</v>
          </cell>
          <cell r="Q213">
            <v>0</v>
          </cell>
          <cell r="R213">
            <v>0</v>
          </cell>
        </row>
        <row r="221">
          <cell r="H221">
            <v>0</v>
          </cell>
          <cell r="I221">
            <v>0</v>
          </cell>
          <cell r="J221">
            <v>0</v>
          </cell>
          <cell r="K221">
            <v>0</v>
          </cell>
          <cell r="L221">
            <v>0</v>
          </cell>
          <cell r="M221">
            <v>0</v>
          </cell>
          <cell r="N221">
            <v>0</v>
          </cell>
          <cell r="O221">
            <v>0</v>
          </cell>
          <cell r="P221">
            <v>0</v>
          </cell>
          <cell r="Q221">
            <v>0</v>
          </cell>
          <cell r="R221">
            <v>0</v>
          </cell>
        </row>
        <row r="226">
          <cell r="H226">
            <v>0</v>
          </cell>
          <cell r="I226">
            <v>0</v>
          </cell>
          <cell r="J226">
            <v>0</v>
          </cell>
          <cell r="K226">
            <v>0</v>
          </cell>
          <cell r="L226">
            <v>0</v>
          </cell>
          <cell r="M226">
            <v>0</v>
          </cell>
          <cell r="N226">
            <v>0</v>
          </cell>
          <cell r="O226">
            <v>0</v>
          </cell>
          <cell r="P226">
            <v>0</v>
          </cell>
          <cell r="Q226">
            <v>0</v>
          </cell>
          <cell r="R226">
            <v>0</v>
          </cell>
        </row>
        <row r="228">
          <cell r="H228">
            <v>0</v>
          </cell>
          <cell r="I228">
            <v>0</v>
          </cell>
          <cell r="J228">
            <v>0</v>
          </cell>
          <cell r="K228">
            <v>0</v>
          </cell>
          <cell r="L228">
            <v>0</v>
          </cell>
          <cell r="M228">
            <v>0</v>
          </cell>
          <cell r="N228">
            <v>0</v>
          </cell>
          <cell r="O228">
            <v>0</v>
          </cell>
          <cell r="P228">
            <v>0</v>
          </cell>
          <cell r="Q228">
            <v>0</v>
          </cell>
          <cell r="R228">
            <v>0</v>
          </cell>
        </row>
        <row r="240">
          <cell r="H240">
            <v>0</v>
          </cell>
          <cell r="I240">
            <v>0</v>
          </cell>
          <cell r="J240">
            <v>0</v>
          </cell>
          <cell r="K240">
            <v>0</v>
          </cell>
          <cell r="L240">
            <v>0</v>
          </cell>
          <cell r="M240">
            <v>0</v>
          </cell>
          <cell r="N240">
            <v>0</v>
          </cell>
          <cell r="O240">
            <v>0</v>
          </cell>
          <cell r="P240">
            <v>0</v>
          </cell>
          <cell r="Q240">
            <v>0</v>
          </cell>
          <cell r="R240">
            <v>0</v>
          </cell>
        </row>
        <row r="241">
          <cell r="H241">
            <v>0</v>
          </cell>
          <cell r="I241">
            <v>0</v>
          </cell>
          <cell r="J241">
            <v>0</v>
          </cell>
          <cell r="K241">
            <v>0</v>
          </cell>
          <cell r="L241">
            <v>0</v>
          </cell>
          <cell r="M241">
            <v>0</v>
          </cell>
          <cell r="N241">
            <v>0</v>
          </cell>
          <cell r="O241">
            <v>0</v>
          </cell>
          <cell r="P241">
            <v>0</v>
          </cell>
          <cell r="Q241">
            <v>0</v>
          </cell>
          <cell r="R241">
            <v>0</v>
          </cell>
        </row>
        <row r="243">
          <cell r="H243">
            <v>0</v>
          </cell>
          <cell r="I243">
            <v>0</v>
          </cell>
          <cell r="J243">
            <v>0</v>
          </cell>
          <cell r="K243">
            <v>0</v>
          </cell>
          <cell r="L243">
            <v>0</v>
          </cell>
          <cell r="M243">
            <v>0</v>
          </cell>
          <cell r="N243">
            <v>0</v>
          </cell>
          <cell r="O243">
            <v>0</v>
          </cell>
          <cell r="P243">
            <v>0</v>
          </cell>
          <cell r="Q243">
            <v>0</v>
          </cell>
          <cell r="R243">
            <v>0</v>
          </cell>
        </row>
        <row r="245">
          <cell r="H245">
            <v>0</v>
          </cell>
          <cell r="I245">
            <v>0</v>
          </cell>
          <cell r="J245">
            <v>0</v>
          </cell>
          <cell r="K245">
            <v>0</v>
          </cell>
          <cell r="L245">
            <v>0</v>
          </cell>
          <cell r="M245">
            <v>0</v>
          </cell>
          <cell r="N245">
            <v>0</v>
          </cell>
          <cell r="O245">
            <v>0</v>
          </cell>
          <cell r="P245">
            <v>0</v>
          </cell>
          <cell r="Q245">
            <v>0</v>
          </cell>
          <cell r="R245">
            <v>0</v>
          </cell>
        </row>
        <row r="247">
          <cell r="H247">
            <v>0</v>
          </cell>
          <cell r="I247">
            <v>0</v>
          </cell>
          <cell r="J247">
            <v>0</v>
          </cell>
          <cell r="K247">
            <v>0</v>
          </cell>
          <cell r="L247">
            <v>0</v>
          </cell>
          <cell r="M247">
            <v>0</v>
          </cell>
          <cell r="N247">
            <v>0</v>
          </cell>
          <cell r="O247">
            <v>0</v>
          </cell>
          <cell r="P247">
            <v>0</v>
          </cell>
          <cell r="Q247">
            <v>0</v>
          </cell>
          <cell r="R247">
            <v>0</v>
          </cell>
        </row>
        <row r="248">
          <cell r="H248">
            <v>0</v>
          </cell>
          <cell r="I248">
            <v>0</v>
          </cell>
          <cell r="J248">
            <v>0</v>
          </cell>
          <cell r="K248">
            <v>0</v>
          </cell>
          <cell r="L248">
            <v>0</v>
          </cell>
          <cell r="M248">
            <v>0</v>
          </cell>
          <cell r="N248">
            <v>0</v>
          </cell>
          <cell r="O248">
            <v>0</v>
          </cell>
          <cell r="P248">
            <v>0</v>
          </cell>
          <cell r="Q248">
            <v>0</v>
          </cell>
          <cell r="R248">
            <v>0</v>
          </cell>
        </row>
      </sheetData>
      <sheetData sheetId="22">
        <row r="24">
          <cell r="I24">
            <v>5</v>
          </cell>
        </row>
      </sheetData>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sheetName val="A"/>
      <sheetName val="SB"/>
      <sheetName val="a1"/>
      <sheetName val="a2"/>
      <sheetName val="a3"/>
      <sheetName val="a4"/>
      <sheetName val="Ra1"/>
      <sheetName val="a5"/>
      <sheetName val="Ra2"/>
      <sheetName val="B"/>
      <sheetName val="b1"/>
      <sheetName val="b2"/>
      <sheetName val="Rb1"/>
      <sheetName val="b3"/>
      <sheetName val="Rb2"/>
      <sheetName val="C"/>
      <sheetName val="c1"/>
      <sheetName val="c2"/>
      <sheetName val="c3"/>
    </sheetNames>
    <sheetDataSet>
      <sheetData sheetId="0"/>
      <sheetData sheetId="1"/>
      <sheetData sheetId="2">
        <row r="60">
          <cell r="L60" t="str">
            <v>polpot</v>
          </cell>
        </row>
        <row r="61">
          <cell r="L61" t="str">
            <v>PARTE A - POR PRODUCTO</v>
          </cell>
        </row>
        <row r="62">
          <cell r="E62" t="str">
            <v>PARTE A - POR PRODUCTO</v>
          </cell>
          <cell r="L62" t="str">
            <v>PARTE B - POR ORIGEN</v>
          </cell>
        </row>
        <row r="63">
          <cell r="E63" t="str">
            <v>PARTE B - POR ORIGEN</v>
          </cell>
          <cell r="L63" t="str">
            <v>OTRO PRESUPUESTO</v>
          </cell>
        </row>
        <row r="85">
          <cell r="B85" t="str">
            <v>Enero</v>
          </cell>
          <cell r="D85">
            <v>1</v>
          </cell>
          <cell r="E85" t="str">
            <v>Enero</v>
          </cell>
        </row>
        <row r="86">
          <cell r="B86" t="str">
            <v>Febrero</v>
          </cell>
          <cell r="D86">
            <v>2</v>
          </cell>
          <cell r="E86" t="str">
            <v>Febrero</v>
          </cell>
        </row>
        <row r="87">
          <cell r="B87" t="str">
            <v>Marzo</v>
          </cell>
          <cell r="D87">
            <v>3</v>
          </cell>
          <cell r="E87" t="str">
            <v>Marzo</v>
          </cell>
        </row>
        <row r="88">
          <cell r="B88" t="str">
            <v>Abril</v>
          </cell>
          <cell r="D88">
            <v>4</v>
          </cell>
          <cell r="E88" t="str">
            <v>Abril</v>
          </cell>
        </row>
        <row r="89">
          <cell r="B89" t="str">
            <v>Mayo</v>
          </cell>
          <cell r="D89">
            <v>5</v>
          </cell>
          <cell r="E89" t="str">
            <v>Mayo</v>
          </cell>
        </row>
        <row r="90">
          <cell r="B90" t="str">
            <v>Junio</v>
          </cell>
          <cell r="D90">
            <v>6</v>
          </cell>
          <cell r="E90" t="str">
            <v>Junio</v>
          </cell>
        </row>
        <row r="91">
          <cell r="B91" t="str">
            <v>Julio</v>
          </cell>
          <cell r="D91">
            <v>7</v>
          </cell>
          <cell r="E91" t="str">
            <v>Julio</v>
          </cell>
        </row>
        <row r="92">
          <cell r="B92" t="str">
            <v>Agosto</v>
          </cell>
          <cell r="D92">
            <v>8</v>
          </cell>
          <cell r="E92" t="str">
            <v>Agosto</v>
          </cell>
        </row>
        <row r="93">
          <cell r="B93" t="str">
            <v>Septiembre</v>
          </cell>
          <cell r="D93">
            <v>9</v>
          </cell>
          <cell r="E93" t="str">
            <v>Septiembre</v>
          </cell>
        </row>
        <row r="94">
          <cell r="B94" t="str">
            <v>Octubre</v>
          </cell>
          <cell r="D94">
            <v>10</v>
          </cell>
          <cell r="E94" t="str">
            <v>Octubre</v>
          </cell>
        </row>
        <row r="95">
          <cell r="B95" t="str">
            <v>Noviembre</v>
          </cell>
          <cell r="D95">
            <v>11</v>
          </cell>
          <cell r="E95" t="str">
            <v>Noviembre</v>
          </cell>
        </row>
        <row r="96">
          <cell r="B96" t="str">
            <v>Diciembre</v>
          </cell>
          <cell r="D96">
            <v>12</v>
          </cell>
          <cell r="E96" t="str">
            <v>Diciembre</v>
          </cell>
        </row>
      </sheetData>
      <sheetData sheetId="3">
        <row r="117">
          <cell r="A117" t="str">
            <v>RESUMEN1A</v>
          </cell>
        </row>
        <row r="322">
          <cell r="A322" t="str">
            <v>INFO1A</v>
          </cell>
        </row>
      </sheetData>
      <sheetData sheetId="4">
        <row r="132">
          <cell r="A132" t="str">
            <v>INFO1B</v>
          </cell>
        </row>
      </sheetData>
      <sheetData sheetId="5"/>
      <sheetData sheetId="6"/>
      <sheetData sheetId="7">
        <row r="4">
          <cell r="A4" t="str">
            <v>resumen1</v>
          </cell>
        </row>
        <row r="326">
          <cell r="A326" t="str">
            <v>RES1RES1</v>
          </cell>
        </row>
      </sheetData>
      <sheetData sheetId="8">
        <row r="207">
          <cell r="A207" t="str">
            <v>INFO2A</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3">
          <cell r="B13" t="str">
            <v>Enero</v>
          </cell>
        </row>
        <row r="14">
          <cell r="B14" t="str">
            <v>Febrero</v>
          </cell>
        </row>
        <row r="15">
          <cell r="B15" t="str">
            <v>Marzo</v>
          </cell>
        </row>
        <row r="16">
          <cell r="B16" t="str">
            <v>Abril</v>
          </cell>
        </row>
        <row r="17">
          <cell r="B17" t="str">
            <v>Mayo</v>
          </cell>
        </row>
        <row r="18">
          <cell r="B18" t="str">
            <v>Junio</v>
          </cell>
        </row>
        <row r="19">
          <cell r="B19" t="str">
            <v>Julio</v>
          </cell>
        </row>
        <row r="20">
          <cell r="B20" t="str">
            <v>Agosto</v>
          </cell>
        </row>
        <row r="21">
          <cell r="B21" t="str">
            <v>Septiem</v>
          </cell>
        </row>
        <row r="22">
          <cell r="B22" t="str">
            <v>Octubre</v>
          </cell>
        </row>
        <row r="23">
          <cell r="B23" t="str">
            <v>Noviem</v>
          </cell>
        </row>
        <row r="24">
          <cell r="B24" t="str">
            <v>Diciem</v>
          </cell>
        </row>
      </sheetData>
      <sheetData sheetId="1" refreshError="1"/>
      <sheetData sheetId="2" refreshError="1"/>
    </sheetDataSet>
  </externalBook>
</externalLink>
</file>

<file path=xl/tables/table1.xml><?xml version="1.0" encoding="utf-8"?>
<table xmlns="http://schemas.openxmlformats.org/spreadsheetml/2006/main" id="1" name="Lista1" displayName="Lista1" ref="B10:B22" totalsRowShown="0" headerRowDxfId="5" dataDxfId="4">
  <autoFilter ref="B10:B22"/>
  <tableColumns count="1">
    <tableColumn id="1" name="meses" dataDxfId="3"/>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B1:AQ97"/>
  <sheetViews>
    <sheetView showGridLines="0" showRowColHeaders="0" tabSelected="1" zoomScaleNormal="100" workbookViewId="0">
      <pane xSplit="76" ySplit="153" topLeftCell="BY154" activePane="bottomRight" state="frozen"/>
      <selection pane="topRight" activeCell="BX1" sqref="BX1"/>
      <selection pane="bottomLeft" activeCell="A154" sqref="A154"/>
      <selection pane="bottomRight"/>
    </sheetView>
  </sheetViews>
  <sheetFormatPr baseColWidth="10" defaultRowHeight="12.75" x14ac:dyDescent="0.2"/>
  <cols>
    <col min="1" max="1" width="0" hidden="1" customWidth="1"/>
    <col min="2" max="2" width="15.7109375" customWidth="1"/>
    <col min="3" max="3" width="3.7109375" customWidth="1"/>
    <col min="4" max="7" width="6.7109375" customWidth="1"/>
    <col min="8" max="10" width="5.7109375" customWidth="1"/>
    <col min="11" max="11" width="10.140625" customWidth="1"/>
    <col min="12" max="14" width="5.7109375" customWidth="1"/>
    <col min="15" max="18" width="6.7109375" customWidth="1"/>
    <col min="19" max="19" width="3.7109375" customWidth="1"/>
  </cols>
  <sheetData>
    <row r="1" spans="2:43" x14ac:dyDescent="0.2">
      <c r="B1" s="7"/>
      <c r="C1" s="12"/>
      <c r="D1" s="7"/>
      <c r="E1" s="7"/>
      <c r="F1" s="7"/>
      <c r="G1" s="7"/>
      <c r="H1" s="7"/>
      <c r="I1" s="7"/>
      <c r="J1" s="7"/>
      <c r="K1" s="7"/>
      <c r="L1" s="7"/>
      <c r="M1" s="7"/>
      <c r="N1" s="7"/>
      <c r="O1" s="7"/>
      <c r="P1" s="7"/>
      <c r="Q1" s="7"/>
      <c r="R1" s="7"/>
      <c r="S1" s="12"/>
      <c r="T1" s="8"/>
      <c r="U1" s="8"/>
      <c r="V1" s="31"/>
      <c r="W1" s="31"/>
      <c r="X1" s="31"/>
      <c r="Y1" s="31"/>
      <c r="Z1" s="31"/>
      <c r="AA1" s="31"/>
      <c r="AB1" s="31"/>
      <c r="AC1" s="31"/>
      <c r="AD1" s="31"/>
      <c r="AE1" s="31"/>
      <c r="AF1" s="31"/>
      <c r="AG1" s="31"/>
      <c r="AH1" s="31"/>
      <c r="AI1" s="31"/>
      <c r="AJ1" s="31"/>
      <c r="AK1" s="31"/>
      <c r="AL1" s="31"/>
      <c r="AM1" s="31"/>
      <c r="AN1" s="31"/>
      <c r="AO1" s="31"/>
      <c r="AP1" s="31"/>
      <c r="AQ1" s="31"/>
    </row>
    <row r="2" spans="2:43" x14ac:dyDescent="0.2">
      <c r="B2" s="7"/>
      <c r="C2" s="12"/>
      <c r="D2" s="7"/>
      <c r="E2" s="7"/>
      <c r="F2" s="7"/>
      <c r="G2" s="7"/>
      <c r="H2" s="7"/>
      <c r="I2" s="7"/>
      <c r="J2" s="7"/>
      <c r="K2" s="7"/>
      <c r="L2" s="7"/>
      <c r="M2" s="7"/>
      <c r="N2" s="7"/>
      <c r="O2" s="7"/>
      <c r="P2" s="7"/>
      <c r="Q2" s="7"/>
      <c r="R2" s="7"/>
      <c r="S2" s="12"/>
      <c r="T2" s="8"/>
      <c r="U2" s="8"/>
      <c r="V2" s="31"/>
      <c r="W2" s="31"/>
      <c r="X2" s="31"/>
      <c r="Y2" s="31"/>
      <c r="Z2" s="31"/>
      <c r="AA2" s="31"/>
      <c r="AB2" s="31"/>
      <c r="AC2" s="31"/>
      <c r="AD2" s="31"/>
      <c r="AE2" s="31"/>
      <c r="AF2" s="31"/>
      <c r="AG2" s="31"/>
      <c r="AH2" s="31"/>
      <c r="AI2" s="31"/>
      <c r="AJ2" s="31"/>
      <c r="AK2" s="31"/>
      <c r="AL2" s="31"/>
      <c r="AM2" s="31"/>
      <c r="AN2" s="31"/>
      <c r="AO2" s="31"/>
      <c r="AP2" s="31"/>
      <c r="AQ2" s="31"/>
    </row>
    <row r="3" spans="2:43" x14ac:dyDescent="0.2">
      <c r="B3" s="7"/>
      <c r="C3" s="12"/>
      <c r="D3" s="7"/>
      <c r="E3" s="7"/>
      <c r="F3" s="7"/>
      <c r="G3" s="7"/>
      <c r="H3" s="7"/>
      <c r="I3" s="7"/>
      <c r="J3" s="7"/>
      <c r="K3" s="7"/>
      <c r="L3" s="7"/>
      <c r="M3" s="7"/>
      <c r="N3" s="7"/>
      <c r="O3" s="7"/>
      <c r="P3" s="7"/>
      <c r="Q3" s="7"/>
      <c r="R3" s="7"/>
      <c r="S3" s="12"/>
      <c r="T3" s="8"/>
      <c r="U3" s="8"/>
      <c r="V3" s="31"/>
      <c r="W3" s="31"/>
      <c r="X3" s="31"/>
      <c r="Y3" s="31"/>
      <c r="Z3" s="31"/>
      <c r="AA3" s="31"/>
      <c r="AB3" s="31"/>
      <c r="AC3" s="31"/>
      <c r="AD3" s="31"/>
      <c r="AE3" s="31"/>
      <c r="AF3" s="31"/>
      <c r="AG3" s="31"/>
      <c r="AH3" s="31"/>
      <c r="AI3" s="31"/>
      <c r="AJ3" s="31"/>
      <c r="AK3" s="31"/>
      <c r="AL3" s="31"/>
      <c r="AM3" s="31"/>
      <c r="AN3" s="31"/>
      <c r="AO3" s="31"/>
      <c r="AP3" s="31"/>
      <c r="AQ3" s="31"/>
    </row>
    <row r="4" spans="2:43" x14ac:dyDescent="0.2">
      <c r="B4" s="7"/>
      <c r="C4" s="12"/>
      <c r="D4" s="7"/>
      <c r="E4" s="7"/>
      <c r="F4" s="7"/>
      <c r="G4" s="7"/>
      <c r="H4" s="7"/>
      <c r="I4" s="7"/>
      <c r="J4" s="7"/>
      <c r="K4" s="7"/>
      <c r="L4" s="7"/>
      <c r="M4" s="7"/>
      <c r="N4" s="7"/>
      <c r="O4" s="7"/>
      <c r="P4" s="7"/>
      <c r="Q4" s="7"/>
      <c r="R4" s="7"/>
      <c r="S4" s="12"/>
      <c r="T4" s="8"/>
      <c r="U4" s="8"/>
      <c r="V4" s="31"/>
      <c r="W4" s="31"/>
      <c r="X4" s="31"/>
      <c r="Y4" s="31"/>
      <c r="Z4" s="31"/>
      <c r="AA4" s="31"/>
      <c r="AB4" s="31"/>
      <c r="AC4" s="31"/>
      <c r="AD4" s="31"/>
      <c r="AE4" s="31"/>
      <c r="AF4" s="31"/>
      <c r="AG4" s="31"/>
      <c r="AH4" s="31"/>
      <c r="AI4" s="31"/>
      <c r="AJ4" s="31"/>
      <c r="AK4" s="31"/>
      <c r="AL4" s="31"/>
      <c r="AM4" s="31"/>
      <c r="AN4" s="31"/>
      <c r="AO4" s="31"/>
      <c r="AP4" s="31"/>
      <c r="AQ4" s="31"/>
    </row>
    <row r="5" spans="2:43" x14ac:dyDescent="0.2">
      <c r="B5" s="7"/>
      <c r="C5" s="12"/>
      <c r="D5" s="7"/>
      <c r="E5" s="7"/>
      <c r="F5" s="7"/>
      <c r="G5" s="7"/>
      <c r="H5" s="7"/>
      <c r="I5" s="7"/>
      <c r="J5" s="7"/>
      <c r="K5" s="7"/>
      <c r="L5" s="7"/>
      <c r="M5" s="7"/>
      <c r="N5" s="7"/>
      <c r="O5" s="7"/>
      <c r="P5" s="7"/>
      <c r="Q5" s="7"/>
      <c r="R5" s="7"/>
      <c r="S5" s="12"/>
      <c r="T5" s="8"/>
      <c r="U5" s="8"/>
      <c r="V5" s="31"/>
      <c r="W5" s="31"/>
      <c r="X5" s="31"/>
      <c r="Y5" s="31"/>
      <c r="Z5" s="31"/>
      <c r="AA5" s="31"/>
      <c r="AB5" s="31"/>
      <c r="AC5" s="31"/>
      <c r="AD5" s="31"/>
      <c r="AE5" s="31"/>
      <c r="AF5" s="31"/>
      <c r="AG5" s="31"/>
      <c r="AH5" s="31"/>
      <c r="AI5" s="31"/>
      <c r="AJ5" s="31"/>
      <c r="AK5" s="31"/>
      <c r="AL5" s="31"/>
      <c r="AM5" s="31"/>
      <c r="AN5" s="31"/>
      <c r="AO5" s="31"/>
      <c r="AP5" s="31"/>
      <c r="AQ5" s="31"/>
    </row>
    <row r="6" spans="2:43" x14ac:dyDescent="0.2">
      <c r="B6" s="7"/>
      <c r="C6" s="205"/>
      <c r="D6" s="205"/>
      <c r="E6" s="205"/>
      <c r="F6" s="205"/>
      <c r="G6" s="205"/>
      <c r="H6" s="205"/>
      <c r="I6" s="205"/>
      <c r="J6" s="205"/>
      <c r="K6" s="205"/>
      <c r="L6" s="205"/>
      <c r="M6" s="205"/>
      <c r="N6" s="205"/>
      <c r="O6" s="205"/>
      <c r="P6" s="205"/>
      <c r="Q6" s="205"/>
      <c r="R6" s="205"/>
      <c r="S6" s="205"/>
      <c r="T6" s="8"/>
      <c r="U6" s="8"/>
      <c r="V6" s="31"/>
      <c r="W6" s="31"/>
      <c r="X6" s="31"/>
      <c r="Y6" s="31"/>
      <c r="Z6" s="31"/>
      <c r="AA6" s="31"/>
      <c r="AB6" s="31"/>
      <c r="AC6" s="31"/>
      <c r="AD6" s="31"/>
      <c r="AE6" s="31"/>
      <c r="AF6" s="31"/>
      <c r="AG6" s="31"/>
      <c r="AH6" s="31"/>
      <c r="AI6" s="31"/>
      <c r="AJ6" s="31"/>
      <c r="AK6" s="31"/>
      <c r="AL6" s="31"/>
      <c r="AM6" s="31"/>
      <c r="AN6" s="31"/>
      <c r="AO6" s="31"/>
      <c r="AP6" s="31"/>
      <c r="AQ6" s="31"/>
    </row>
    <row r="7" spans="2:43" ht="13.5" thickBot="1" x14ac:dyDescent="0.25">
      <c r="B7" s="7"/>
      <c r="C7" s="206"/>
      <c r="D7" s="206"/>
      <c r="E7" s="206"/>
      <c r="F7" s="206"/>
      <c r="G7" s="206"/>
      <c r="H7" s="206"/>
      <c r="I7" s="206"/>
      <c r="J7" s="206"/>
      <c r="K7" s="206"/>
      <c r="L7" s="206"/>
      <c r="M7" s="206"/>
      <c r="N7" s="206"/>
      <c r="O7" s="206"/>
      <c r="P7" s="206"/>
      <c r="Q7" s="206"/>
      <c r="R7" s="206"/>
      <c r="S7" s="207"/>
      <c r="T7" s="8"/>
      <c r="U7" s="8"/>
      <c r="V7" s="31"/>
      <c r="W7" s="31"/>
      <c r="X7" s="31"/>
      <c r="Y7" s="31"/>
      <c r="Z7" s="31"/>
      <c r="AA7" s="31"/>
      <c r="AB7" s="31"/>
      <c r="AC7" s="31"/>
      <c r="AD7" s="31"/>
      <c r="AE7" s="31"/>
      <c r="AF7" s="31"/>
      <c r="AG7" s="31"/>
      <c r="AH7" s="31"/>
      <c r="AI7" s="31"/>
      <c r="AJ7" s="31"/>
      <c r="AK7" s="31"/>
      <c r="AL7" s="31"/>
      <c r="AM7" s="31"/>
      <c r="AN7" s="31"/>
      <c r="AO7" s="31"/>
      <c r="AP7" s="31"/>
      <c r="AQ7" s="31"/>
    </row>
    <row r="8" spans="2:43" ht="35.25" thickTop="1" x14ac:dyDescent="0.45">
      <c r="B8" s="7"/>
      <c r="C8" s="206"/>
      <c r="D8" s="276" t="s">
        <v>175</v>
      </c>
      <c r="E8" s="277"/>
      <c r="F8" s="277"/>
      <c r="G8" s="277"/>
      <c r="H8" s="277"/>
      <c r="I8" s="277"/>
      <c r="J8" s="277"/>
      <c r="K8" s="277"/>
      <c r="L8" s="277"/>
      <c r="M8" s="277"/>
      <c r="N8" s="277"/>
      <c r="O8" s="277"/>
      <c r="P8" s="277"/>
      <c r="Q8" s="277"/>
      <c r="R8" s="278"/>
      <c r="S8" s="207"/>
      <c r="T8" s="208"/>
      <c r="U8" s="8"/>
      <c r="V8" s="31"/>
      <c r="W8" s="31"/>
      <c r="X8" s="31"/>
      <c r="Y8" s="31"/>
      <c r="Z8" s="31"/>
      <c r="AA8" s="31"/>
      <c r="AB8" s="31"/>
      <c r="AC8" s="31"/>
      <c r="AD8" s="31"/>
      <c r="AE8" s="31"/>
      <c r="AF8" s="31"/>
      <c r="AG8" s="31"/>
      <c r="AH8" s="31"/>
      <c r="AI8" s="31"/>
      <c r="AJ8" s="31"/>
      <c r="AK8" s="31"/>
      <c r="AL8" s="31"/>
      <c r="AM8" s="31"/>
      <c r="AN8" s="31"/>
      <c r="AO8" s="31"/>
      <c r="AP8" s="31"/>
      <c r="AQ8" s="31"/>
    </row>
    <row r="9" spans="2:43" ht="26.25" thickBot="1" x14ac:dyDescent="0.4">
      <c r="B9" s="7"/>
      <c r="C9" s="206"/>
      <c r="D9" s="279" t="s">
        <v>197</v>
      </c>
      <c r="E9" s="280"/>
      <c r="F9" s="280"/>
      <c r="G9" s="280"/>
      <c r="H9" s="280"/>
      <c r="I9" s="280"/>
      <c r="J9" s="280"/>
      <c r="K9" s="280"/>
      <c r="L9" s="280"/>
      <c r="M9" s="280"/>
      <c r="N9" s="280"/>
      <c r="O9" s="280"/>
      <c r="P9" s="280"/>
      <c r="Q9" s="280"/>
      <c r="R9" s="281"/>
      <c r="S9" s="207"/>
      <c r="T9" s="209"/>
      <c r="U9" s="8"/>
      <c r="V9" s="31"/>
      <c r="W9" s="31"/>
      <c r="X9" s="31"/>
      <c r="Y9" s="31"/>
      <c r="Z9" s="31"/>
      <c r="AA9" s="31"/>
      <c r="AB9" s="31"/>
      <c r="AC9" s="31"/>
      <c r="AD9" s="31"/>
      <c r="AE9" s="31"/>
      <c r="AF9" s="31"/>
      <c r="AG9" s="31"/>
      <c r="AH9" s="31"/>
      <c r="AI9" s="31"/>
      <c r="AJ9" s="31"/>
      <c r="AK9" s="31"/>
      <c r="AL9" s="31"/>
      <c r="AM9" s="31"/>
      <c r="AN9" s="31"/>
      <c r="AO9" s="31"/>
      <c r="AP9" s="31"/>
      <c r="AQ9" s="31"/>
    </row>
    <row r="10" spans="2:43" ht="13.5" thickTop="1" x14ac:dyDescent="0.2">
      <c r="B10" s="7"/>
      <c r="C10" s="205"/>
      <c r="D10" s="210"/>
      <c r="E10" s="211"/>
      <c r="F10" s="211"/>
      <c r="G10" s="211"/>
      <c r="H10" s="211"/>
      <c r="I10" s="211"/>
      <c r="J10" s="211"/>
      <c r="K10" s="211"/>
      <c r="L10" s="211"/>
      <c r="M10" s="211"/>
      <c r="N10" s="211"/>
      <c r="O10" s="211"/>
      <c r="P10" s="211"/>
      <c r="Q10" s="211"/>
      <c r="R10" s="212"/>
      <c r="S10" s="213"/>
      <c r="T10" s="8"/>
      <c r="U10" s="8"/>
      <c r="V10" s="31"/>
      <c r="W10" s="31"/>
      <c r="X10" s="31"/>
      <c r="Y10" s="31"/>
      <c r="Z10" s="31"/>
      <c r="AA10" s="31"/>
      <c r="AB10" s="31"/>
      <c r="AC10" s="31"/>
      <c r="AD10" s="31"/>
      <c r="AE10" s="31"/>
      <c r="AF10" s="31"/>
      <c r="AG10" s="31"/>
      <c r="AH10" s="31"/>
      <c r="AI10" s="31"/>
      <c r="AJ10" s="31"/>
      <c r="AK10" s="31"/>
      <c r="AL10" s="31"/>
      <c r="AM10" s="31"/>
      <c r="AN10" s="31"/>
      <c r="AO10" s="31"/>
      <c r="AP10" s="31"/>
      <c r="AQ10" s="31"/>
    </row>
    <row r="11" spans="2:43" x14ac:dyDescent="0.2">
      <c r="B11" s="7"/>
      <c r="C11" s="205"/>
      <c r="D11" s="210"/>
      <c r="E11" s="211"/>
      <c r="F11" s="211"/>
      <c r="G11" s="211"/>
      <c r="H11" s="211"/>
      <c r="I11" s="211"/>
      <c r="J11" s="211"/>
      <c r="K11" s="211"/>
      <c r="L11" s="211"/>
      <c r="M11" s="211"/>
      <c r="N11" s="211"/>
      <c r="O11" s="211"/>
      <c r="P11" s="211"/>
      <c r="Q11" s="211"/>
      <c r="R11" s="212"/>
      <c r="S11" s="213"/>
      <c r="T11" s="8"/>
      <c r="U11" s="8"/>
      <c r="V11" s="31"/>
      <c r="W11" s="31"/>
      <c r="X11" s="31"/>
      <c r="Y11" s="31"/>
      <c r="Z11" s="31"/>
      <c r="AA11" s="31"/>
      <c r="AB11" s="31"/>
      <c r="AC11" s="31"/>
      <c r="AD11" s="31"/>
      <c r="AE11" s="31"/>
      <c r="AF11" s="31"/>
      <c r="AG11" s="31"/>
      <c r="AH11" s="31"/>
      <c r="AI11" s="31"/>
      <c r="AJ11" s="31"/>
      <c r="AK11" s="31"/>
      <c r="AL11" s="31"/>
      <c r="AM11" s="31"/>
      <c r="AN11" s="31"/>
      <c r="AO11" s="31"/>
      <c r="AP11" s="31"/>
      <c r="AQ11" s="31"/>
    </row>
    <row r="12" spans="2:43" x14ac:dyDescent="0.2">
      <c r="B12" s="7"/>
      <c r="C12" s="205"/>
      <c r="D12" s="210"/>
      <c r="E12" s="211"/>
      <c r="F12" s="211"/>
      <c r="G12" s="211"/>
      <c r="H12" s="211"/>
      <c r="I12" s="211"/>
      <c r="J12" s="211"/>
      <c r="K12" s="211"/>
      <c r="L12" s="211"/>
      <c r="M12" s="211"/>
      <c r="N12" s="211"/>
      <c r="O12" s="211"/>
      <c r="P12" s="211"/>
      <c r="Q12" s="211"/>
      <c r="R12" s="212"/>
      <c r="S12" s="213"/>
      <c r="T12" s="8"/>
      <c r="U12" s="8"/>
      <c r="V12" s="31"/>
      <c r="W12" s="31"/>
      <c r="X12" s="31"/>
      <c r="Y12" s="31"/>
      <c r="Z12" s="31"/>
      <c r="AA12" s="31"/>
      <c r="AB12" s="31"/>
      <c r="AC12" s="31"/>
      <c r="AD12" s="31"/>
      <c r="AE12" s="31"/>
      <c r="AF12" s="31"/>
      <c r="AG12" s="31"/>
      <c r="AH12" s="31"/>
      <c r="AI12" s="31"/>
      <c r="AJ12" s="31"/>
      <c r="AK12" s="31"/>
      <c r="AL12" s="31"/>
      <c r="AM12" s="31"/>
      <c r="AN12" s="31"/>
      <c r="AO12" s="31"/>
      <c r="AP12" s="31"/>
      <c r="AQ12" s="31"/>
    </row>
    <row r="13" spans="2:43" x14ac:dyDescent="0.2">
      <c r="B13" s="7"/>
      <c r="C13" s="205"/>
      <c r="D13" s="214"/>
      <c r="E13" s="215"/>
      <c r="F13" s="215"/>
      <c r="G13" s="215"/>
      <c r="H13" s="215"/>
      <c r="I13" s="215"/>
      <c r="J13" s="215"/>
      <c r="K13" s="215"/>
      <c r="L13" s="215"/>
      <c r="M13" s="215"/>
      <c r="N13" s="215"/>
      <c r="O13" s="215"/>
      <c r="P13" s="215"/>
      <c r="Q13" s="215"/>
      <c r="R13" s="216"/>
      <c r="S13" s="213"/>
      <c r="T13" s="8"/>
      <c r="U13" s="8"/>
      <c r="V13" s="31"/>
      <c r="W13" s="31"/>
      <c r="X13" s="31"/>
      <c r="Y13" s="31"/>
      <c r="Z13" s="31"/>
      <c r="AA13" s="31"/>
      <c r="AB13" s="31"/>
      <c r="AC13" s="31"/>
      <c r="AD13" s="31"/>
      <c r="AE13" s="31"/>
      <c r="AF13" s="31"/>
      <c r="AG13" s="31"/>
      <c r="AH13" s="31"/>
      <c r="AI13" s="31"/>
      <c r="AJ13" s="31"/>
      <c r="AK13" s="31"/>
      <c r="AL13" s="31"/>
      <c r="AM13" s="31"/>
      <c r="AN13" s="31"/>
      <c r="AO13" s="31"/>
      <c r="AP13" s="31"/>
      <c r="AQ13" s="31"/>
    </row>
    <row r="14" spans="2:43" x14ac:dyDescent="0.2">
      <c r="B14" s="7"/>
      <c r="C14" s="217"/>
      <c r="D14" s="282" t="s">
        <v>173</v>
      </c>
      <c r="E14" s="283"/>
      <c r="F14" s="283"/>
      <c r="G14" s="283"/>
      <c r="H14" s="283"/>
      <c r="I14" s="283"/>
      <c r="J14" s="283"/>
      <c r="K14" s="283"/>
      <c r="L14" s="283"/>
      <c r="M14" s="283"/>
      <c r="N14" s="283"/>
      <c r="O14" s="283"/>
      <c r="P14" s="283"/>
      <c r="Q14" s="283"/>
      <c r="R14" s="284"/>
      <c r="S14" s="218"/>
      <c r="T14" s="8"/>
      <c r="U14" s="8"/>
      <c r="V14" s="31"/>
      <c r="W14" s="31"/>
      <c r="X14" s="31"/>
      <c r="Y14" s="31"/>
      <c r="Z14" s="31"/>
      <c r="AA14" s="31"/>
      <c r="AB14" s="31"/>
      <c r="AC14" s="31"/>
      <c r="AD14" s="31"/>
      <c r="AE14" s="31"/>
      <c r="AF14" s="31"/>
      <c r="AG14" s="31"/>
      <c r="AH14" s="31"/>
      <c r="AI14" s="31"/>
      <c r="AJ14" s="31"/>
      <c r="AK14" s="31"/>
      <c r="AL14" s="31"/>
      <c r="AM14" s="31"/>
      <c r="AN14" s="31"/>
      <c r="AO14" s="31"/>
      <c r="AP14" s="31"/>
      <c r="AQ14" s="31"/>
    </row>
    <row r="15" spans="2:43" x14ac:dyDescent="0.2">
      <c r="B15" s="7"/>
      <c r="C15" s="217"/>
      <c r="D15" s="285" t="s">
        <v>171</v>
      </c>
      <c r="E15" s="286"/>
      <c r="F15" s="286"/>
      <c r="G15" s="286"/>
      <c r="H15" s="286"/>
      <c r="I15" s="286"/>
      <c r="J15" s="286"/>
      <c r="K15" s="286"/>
      <c r="L15" s="286"/>
      <c r="M15" s="286"/>
      <c r="N15" s="286"/>
      <c r="O15" s="286"/>
      <c r="P15" s="286"/>
      <c r="Q15" s="286"/>
      <c r="R15" s="287"/>
      <c r="S15" s="218"/>
      <c r="T15" s="8"/>
      <c r="U15" s="8"/>
      <c r="V15" s="31"/>
      <c r="W15" s="31"/>
      <c r="X15" s="31"/>
      <c r="Y15" s="31"/>
      <c r="Z15" s="31"/>
      <c r="AA15" s="31"/>
      <c r="AB15" s="31"/>
      <c r="AC15" s="31"/>
      <c r="AD15" s="31"/>
      <c r="AE15" s="31"/>
      <c r="AF15" s="31"/>
      <c r="AG15" s="31"/>
      <c r="AH15" s="31"/>
      <c r="AI15" s="31"/>
      <c r="AJ15" s="31"/>
      <c r="AK15" s="31"/>
      <c r="AL15" s="31"/>
      <c r="AM15" s="31"/>
      <c r="AN15" s="31"/>
      <c r="AO15" s="31"/>
      <c r="AP15" s="31"/>
      <c r="AQ15" s="31"/>
    </row>
    <row r="16" spans="2:43" x14ac:dyDescent="0.2">
      <c r="B16" s="7"/>
      <c r="C16" s="217"/>
      <c r="D16" s="219"/>
      <c r="E16" s="220"/>
      <c r="F16" s="220"/>
      <c r="G16" s="220"/>
      <c r="H16" s="220"/>
      <c r="I16" s="220"/>
      <c r="J16" s="220"/>
      <c r="K16" s="220"/>
      <c r="L16" s="220"/>
      <c r="M16" s="220"/>
      <c r="N16" s="220"/>
      <c r="O16" s="220"/>
      <c r="P16" s="220"/>
      <c r="Q16" s="220"/>
      <c r="R16" s="221"/>
      <c r="S16" s="218"/>
      <c r="T16" s="8"/>
      <c r="U16" s="8"/>
      <c r="V16" s="31"/>
      <c r="W16" s="31"/>
      <c r="X16" s="31"/>
      <c r="Y16" s="31"/>
      <c r="Z16" s="31"/>
      <c r="AA16" s="31"/>
      <c r="AB16" s="31"/>
      <c r="AC16" s="31"/>
      <c r="AD16" s="31"/>
      <c r="AE16" s="31"/>
      <c r="AF16" s="31"/>
      <c r="AG16" s="31"/>
      <c r="AH16" s="31"/>
      <c r="AI16" s="31"/>
      <c r="AJ16" s="31"/>
      <c r="AK16" s="31"/>
      <c r="AL16" s="31"/>
      <c r="AM16" s="31"/>
      <c r="AN16" s="31"/>
      <c r="AO16" s="31"/>
      <c r="AP16" s="31"/>
      <c r="AQ16" s="31"/>
    </row>
    <row r="17" spans="2:43" ht="14.25" x14ac:dyDescent="0.25">
      <c r="B17" s="7"/>
      <c r="C17" s="217"/>
      <c r="D17" s="222"/>
      <c r="E17" s="223"/>
      <c r="F17" s="223"/>
      <c r="G17" s="223"/>
      <c r="H17" s="223"/>
      <c r="I17" s="223"/>
      <c r="J17" s="223"/>
      <c r="K17" s="223"/>
      <c r="L17" s="223"/>
      <c r="M17" s="223"/>
      <c r="N17" s="224"/>
      <c r="O17" s="224"/>
      <c r="P17" s="224"/>
      <c r="Q17" s="224"/>
      <c r="R17" s="225"/>
      <c r="S17" s="218"/>
      <c r="T17" s="8"/>
      <c r="U17" s="8"/>
      <c r="V17" s="31"/>
      <c r="W17" s="31"/>
      <c r="X17" s="31"/>
      <c r="Y17" s="31"/>
      <c r="Z17" s="31"/>
      <c r="AA17" s="31"/>
      <c r="AB17" s="31"/>
      <c r="AC17" s="31"/>
      <c r="AD17" s="31"/>
      <c r="AE17" s="31"/>
      <c r="AF17" s="31"/>
      <c r="AG17" s="31"/>
      <c r="AH17" s="31"/>
      <c r="AI17" s="31"/>
      <c r="AJ17" s="31"/>
      <c r="AK17" s="31"/>
      <c r="AL17" s="31"/>
      <c r="AM17" s="31"/>
      <c r="AN17" s="31"/>
      <c r="AO17" s="31"/>
      <c r="AP17" s="31"/>
      <c r="AQ17" s="31"/>
    </row>
    <row r="18" spans="2:43" x14ac:dyDescent="0.2">
      <c r="B18" s="7"/>
      <c r="C18" s="205"/>
      <c r="D18" s="226"/>
      <c r="E18" s="227"/>
      <c r="F18" s="227"/>
      <c r="G18" s="227"/>
      <c r="H18" s="227"/>
      <c r="I18" s="227"/>
      <c r="J18" s="227"/>
      <c r="K18" s="227"/>
      <c r="L18" s="227"/>
      <c r="M18" s="227"/>
      <c r="N18" s="227"/>
      <c r="O18" s="227"/>
      <c r="P18" s="227"/>
      <c r="Q18" s="227"/>
      <c r="R18" s="228"/>
      <c r="S18" s="229"/>
      <c r="T18" s="8"/>
      <c r="U18" s="8"/>
      <c r="V18" s="31"/>
      <c r="W18" s="31"/>
      <c r="X18" s="31"/>
      <c r="Y18" s="31"/>
      <c r="Z18" s="31"/>
      <c r="AA18" s="31"/>
      <c r="AB18" s="31"/>
      <c r="AC18" s="31"/>
      <c r="AD18" s="31"/>
      <c r="AE18" s="31"/>
      <c r="AF18" s="31"/>
      <c r="AG18" s="31"/>
      <c r="AH18" s="31"/>
      <c r="AI18" s="31"/>
      <c r="AJ18" s="31"/>
      <c r="AK18" s="31"/>
      <c r="AL18" s="31"/>
      <c r="AM18" s="31"/>
      <c r="AN18" s="31"/>
      <c r="AO18" s="31"/>
      <c r="AP18" s="31"/>
      <c r="AQ18" s="31"/>
    </row>
    <row r="19" spans="2:43" x14ac:dyDescent="0.2">
      <c r="B19" s="7"/>
      <c r="C19" s="205"/>
      <c r="D19" s="230"/>
      <c r="E19" s="231"/>
      <c r="F19" s="231"/>
      <c r="G19" s="231"/>
      <c r="H19" s="231"/>
      <c r="I19" s="231"/>
      <c r="J19" s="231"/>
      <c r="K19" s="231"/>
      <c r="L19" s="231"/>
      <c r="M19" s="231"/>
      <c r="N19" s="231"/>
      <c r="O19" s="231"/>
      <c r="P19" s="231"/>
      <c r="Q19" s="231"/>
      <c r="R19" s="232"/>
      <c r="S19" s="229"/>
      <c r="T19" s="8"/>
      <c r="U19" s="8"/>
      <c r="V19" s="31"/>
      <c r="W19" s="31"/>
      <c r="X19" s="31"/>
      <c r="Y19" s="31"/>
      <c r="Z19" s="31"/>
      <c r="AA19" s="31"/>
      <c r="AB19" s="31"/>
      <c r="AC19" s="31"/>
      <c r="AD19" s="31"/>
      <c r="AE19" s="31"/>
      <c r="AF19" s="31"/>
      <c r="AG19" s="31"/>
      <c r="AH19" s="31"/>
      <c r="AI19" s="31"/>
      <c r="AJ19" s="31"/>
      <c r="AK19" s="31"/>
      <c r="AL19" s="31"/>
      <c r="AM19" s="31"/>
      <c r="AN19" s="31"/>
      <c r="AO19" s="31"/>
      <c r="AP19" s="31"/>
      <c r="AQ19" s="31"/>
    </row>
    <row r="20" spans="2:43" ht="13.5" thickBot="1" x14ac:dyDescent="0.25">
      <c r="B20" s="7"/>
      <c r="C20" s="205"/>
      <c r="D20" s="233"/>
      <c r="E20" s="227"/>
      <c r="F20" s="227"/>
      <c r="G20" s="227"/>
      <c r="H20" s="227"/>
      <c r="I20" s="227"/>
      <c r="J20" s="227"/>
      <c r="K20" s="227"/>
      <c r="L20" s="227"/>
      <c r="M20" s="227"/>
      <c r="N20" s="227"/>
      <c r="O20" s="227"/>
      <c r="P20" s="227"/>
      <c r="Q20" s="227"/>
      <c r="R20" s="228"/>
      <c r="S20" s="205"/>
      <c r="T20" s="8"/>
      <c r="U20" s="8"/>
      <c r="V20" s="31"/>
      <c r="W20" s="31"/>
      <c r="X20" s="31"/>
      <c r="Y20" s="31"/>
      <c r="Z20" s="31"/>
      <c r="AA20" s="31"/>
      <c r="AB20" s="31"/>
      <c r="AC20" s="31"/>
      <c r="AD20" s="31"/>
      <c r="AE20" s="31"/>
      <c r="AF20" s="31"/>
      <c r="AG20" s="31"/>
      <c r="AH20" s="31"/>
      <c r="AI20" s="31"/>
      <c r="AJ20" s="31"/>
      <c r="AK20" s="31"/>
      <c r="AL20" s="31"/>
      <c r="AM20" s="31"/>
      <c r="AN20" s="31"/>
      <c r="AO20" s="31"/>
      <c r="AP20" s="31"/>
      <c r="AQ20" s="31"/>
    </row>
    <row r="21" spans="2:43" ht="14.1" customHeight="1" x14ac:dyDescent="0.2">
      <c r="B21" s="7"/>
      <c r="C21" s="205"/>
      <c r="D21" s="234"/>
      <c r="E21" s="235"/>
      <c r="F21" s="235"/>
      <c r="G21" s="235"/>
      <c r="H21" s="236"/>
      <c r="I21" s="237"/>
      <c r="J21" s="237"/>
      <c r="K21" s="237"/>
      <c r="L21" s="237"/>
      <c r="M21" s="237"/>
      <c r="N21" s="227"/>
      <c r="O21" s="288" t="s">
        <v>172</v>
      </c>
      <c r="P21" s="289"/>
      <c r="Q21" s="289"/>
      <c r="R21" s="290"/>
      <c r="S21" s="205"/>
      <c r="T21" s="8"/>
      <c r="U21" s="8"/>
      <c r="V21" s="31"/>
      <c r="W21" s="31"/>
      <c r="X21" s="31"/>
      <c r="Y21" s="31"/>
      <c r="Z21" s="31"/>
      <c r="AA21" s="31"/>
      <c r="AB21" s="31"/>
      <c r="AC21" s="31"/>
      <c r="AD21" s="31"/>
      <c r="AE21" s="31"/>
      <c r="AF21" s="31"/>
      <c r="AG21" s="31"/>
      <c r="AH21" s="31"/>
      <c r="AI21" s="31"/>
      <c r="AJ21" s="31"/>
      <c r="AK21" s="31"/>
      <c r="AL21" s="31"/>
      <c r="AM21" s="31"/>
      <c r="AN21" s="31"/>
      <c r="AO21" s="31"/>
      <c r="AP21" s="31"/>
      <c r="AQ21" s="31"/>
    </row>
    <row r="22" spans="2:43" ht="14.1" customHeight="1" thickBot="1" x14ac:dyDescent="0.25">
      <c r="B22" s="7"/>
      <c r="C22" s="205"/>
      <c r="D22" s="11"/>
      <c r="E22" s="11"/>
      <c r="F22" s="11"/>
      <c r="G22" s="11"/>
      <c r="H22" s="238"/>
      <c r="I22" s="227"/>
      <c r="J22" s="227"/>
      <c r="K22" s="227"/>
      <c r="L22" s="227"/>
      <c r="M22" s="227"/>
      <c r="N22" s="239"/>
      <c r="O22" s="291"/>
      <c r="P22" s="292"/>
      <c r="Q22" s="292"/>
      <c r="R22" s="293"/>
      <c r="S22" s="205"/>
      <c r="T22" s="8"/>
      <c r="U22" s="8"/>
      <c r="V22" s="31"/>
      <c r="W22" s="31"/>
      <c r="X22" s="31"/>
      <c r="Y22" s="31"/>
      <c r="Z22" s="31"/>
      <c r="AA22" s="31"/>
      <c r="AB22" s="31"/>
      <c r="AC22" s="31"/>
      <c r="AD22" s="31"/>
      <c r="AE22" s="31"/>
      <c r="AF22" s="31"/>
      <c r="AG22" s="31"/>
      <c r="AH22" s="31"/>
      <c r="AI22" s="31"/>
      <c r="AJ22" s="31"/>
      <c r="AK22" s="31"/>
      <c r="AL22" s="31"/>
      <c r="AM22" s="31"/>
      <c r="AN22" s="31"/>
      <c r="AO22" s="31"/>
      <c r="AP22" s="31"/>
      <c r="AQ22" s="31"/>
    </row>
    <row r="23" spans="2:43" x14ac:dyDescent="0.2">
      <c r="B23" s="7"/>
      <c r="C23" s="205"/>
      <c r="D23" s="240"/>
      <c r="E23" s="240"/>
      <c r="F23" s="240"/>
      <c r="G23" s="240"/>
      <c r="H23" s="240"/>
      <c r="I23" s="240"/>
      <c r="J23" s="240"/>
      <c r="K23" s="240"/>
      <c r="L23" s="240"/>
      <c r="M23" s="240"/>
      <c r="N23" s="240"/>
      <c r="O23" s="240"/>
      <c r="P23" s="240"/>
      <c r="Q23" s="240"/>
      <c r="R23" s="240"/>
      <c r="S23" s="205"/>
      <c r="T23" s="8"/>
      <c r="U23" s="8"/>
      <c r="V23" s="31"/>
      <c r="W23" s="31"/>
      <c r="X23" s="31"/>
      <c r="Y23" s="31"/>
      <c r="Z23" s="31"/>
      <c r="AA23" s="31"/>
      <c r="AB23" s="31"/>
      <c r="AC23" s="31"/>
      <c r="AD23" s="31"/>
      <c r="AE23" s="31"/>
      <c r="AF23" s="31"/>
      <c r="AG23" s="31"/>
      <c r="AH23" s="31"/>
      <c r="AI23" s="31"/>
      <c r="AJ23" s="31"/>
      <c r="AK23" s="31"/>
      <c r="AL23" s="31"/>
      <c r="AM23" s="31"/>
      <c r="AN23" s="31"/>
      <c r="AO23" s="31"/>
      <c r="AP23" s="31"/>
      <c r="AQ23" s="31"/>
    </row>
    <row r="24" spans="2:43" x14ac:dyDescent="0.2">
      <c r="B24" s="7"/>
      <c r="C24" s="12"/>
      <c r="D24" s="7"/>
      <c r="E24" s="7"/>
      <c r="F24" s="7"/>
      <c r="G24" s="7"/>
      <c r="H24" s="7"/>
      <c r="I24" s="7"/>
      <c r="J24" s="7"/>
      <c r="K24" s="7"/>
      <c r="L24" s="7"/>
      <c r="M24" s="7"/>
      <c r="N24" s="7"/>
      <c r="O24" s="7"/>
      <c r="P24" s="7"/>
      <c r="Q24" s="7"/>
      <c r="R24" s="7"/>
      <c r="S24" s="12"/>
      <c r="T24" s="8"/>
      <c r="U24" s="8"/>
      <c r="V24" s="31"/>
      <c r="W24" s="31"/>
      <c r="X24" s="31"/>
      <c r="Y24" s="31"/>
      <c r="Z24" s="31"/>
      <c r="AA24" s="31"/>
      <c r="AB24" s="31"/>
      <c r="AC24" s="31"/>
      <c r="AD24" s="31"/>
      <c r="AE24" s="31"/>
      <c r="AF24" s="31"/>
      <c r="AG24" s="31"/>
      <c r="AH24" s="31"/>
      <c r="AI24" s="31"/>
      <c r="AJ24" s="31"/>
      <c r="AK24" s="31"/>
      <c r="AL24" s="31"/>
      <c r="AM24" s="31"/>
      <c r="AN24" s="31"/>
      <c r="AO24" s="31"/>
      <c r="AP24" s="31"/>
      <c r="AQ24" s="31"/>
    </row>
    <row r="25" spans="2:43" x14ac:dyDescent="0.2">
      <c r="B25" s="7"/>
      <c r="C25" s="12"/>
      <c r="D25" s="7"/>
      <c r="E25" s="7"/>
      <c r="F25" s="7"/>
      <c r="G25" s="7"/>
      <c r="H25" s="7"/>
      <c r="I25" s="7"/>
      <c r="J25" s="7"/>
      <c r="K25" s="7"/>
      <c r="L25" s="7"/>
      <c r="M25" s="7"/>
      <c r="N25" s="7"/>
      <c r="O25" s="7"/>
      <c r="P25" s="7"/>
      <c r="Q25" s="7"/>
      <c r="R25" s="7"/>
      <c r="S25" s="12"/>
      <c r="T25" s="8"/>
      <c r="U25" s="8"/>
      <c r="V25" s="31"/>
      <c r="W25" s="31"/>
      <c r="X25" s="31"/>
      <c r="Y25" s="31"/>
      <c r="Z25" s="31"/>
      <c r="AA25" s="31"/>
      <c r="AB25" s="31"/>
      <c r="AC25" s="31"/>
      <c r="AD25" s="31"/>
      <c r="AE25" s="31"/>
      <c r="AF25" s="31"/>
      <c r="AG25" s="31"/>
      <c r="AH25" s="31"/>
      <c r="AI25" s="31"/>
      <c r="AJ25" s="31"/>
      <c r="AK25" s="31"/>
      <c r="AL25" s="31"/>
      <c r="AM25" s="31"/>
      <c r="AN25" s="31"/>
      <c r="AO25" s="31"/>
      <c r="AP25" s="31"/>
      <c r="AQ25" s="31"/>
    </row>
    <row r="26" spans="2:43" x14ac:dyDescent="0.2">
      <c r="B26" s="7"/>
      <c r="C26" s="12"/>
      <c r="D26" s="7"/>
      <c r="E26" s="7"/>
      <c r="F26" s="7"/>
      <c r="G26" s="7"/>
      <c r="H26" s="7"/>
      <c r="I26" s="7"/>
      <c r="J26" s="7"/>
      <c r="K26" s="7"/>
      <c r="L26" s="7"/>
      <c r="M26" s="7"/>
      <c r="N26" s="7"/>
      <c r="O26" s="7"/>
      <c r="P26" s="7"/>
      <c r="Q26" s="7"/>
      <c r="R26" s="7"/>
      <c r="S26" s="12"/>
      <c r="T26" s="8"/>
      <c r="U26" s="8"/>
      <c r="V26" s="31"/>
      <c r="W26" s="31"/>
      <c r="X26" s="31"/>
      <c r="Y26" s="31"/>
      <c r="Z26" s="31"/>
      <c r="AA26" s="31"/>
      <c r="AB26" s="31"/>
      <c r="AC26" s="31"/>
      <c r="AD26" s="31"/>
      <c r="AE26" s="31"/>
      <c r="AF26" s="31"/>
      <c r="AG26" s="31"/>
      <c r="AH26" s="31"/>
      <c r="AI26" s="31"/>
      <c r="AJ26" s="31"/>
      <c r="AK26" s="31"/>
      <c r="AL26" s="31"/>
      <c r="AM26" s="31"/>
      <c r="AN26" s="31"/>
      <c r="AO26" s="31"/>
      <c r="AP26" s="31"/>
      <c r="AQ26" s="31"/>
    </row>
    <row r="27" spans="2:43" x14ac:dyDescent="0.2">
      <c r="B27" s="7"/>
      <c r="C27" s="12"/>
      <c r="D27" s="7"/>
      <c r="E27" s="7"/>
      <c r="F27" s="7"/>
      <c r="G27" s="7"/>
      <c r="H27" s="7"/>
      <c r="I27" s="7"/>
      <c r="J27" s="7"/>
      <c r="K27" s="7"/>
      <c r="L27" s="7"/>
      <c r="M27" s="7"/>
      <c r="N27" s="7"/>
      <c r="O27" s="7"/>
      <c r="P27" s="7"/>
      <c r="Q27" s="7"/>
      <c r="R27" s="7"/>
      <c r="S27" s="12"/>
      <c r="T27" s="8"/>
      <c r="U27" s="8"/>
      <c r="V27" s="31"/>
      <c r="W27" s="31"/>
      <c r="X27" s="31"/>
      <c r="Y27" s="31"/>
      <c r="Z27" s="31"/>
      <c r="AA27" s="31"/>
      <c r="AB27" s="31"/>
      <c r="AC27" s="31"/>
      <c r="AD27" s="31"/>
      <c r="AE27" s="31"/>
      <c r="AF27" s="31"/>
      <c r="AG27" s="31"/>
      <c r="AH27" s="31"/>
      <c r="AI27" s="31"/>
      <c r="AJ27" s="31"/>
      <c r="AK27" s="31"/>
      <c r="AL27" s="31"/>
      <c r="AM27" s="31"/>
      <c r="AN27" s="31"/>
      <c r="AO27" s="31"/>
      <c r="AP27" s="31"/>
      <c r="AQ27" s="31"/>
    </row>
    <row r="28" spans="2:43" x14ac:dyDescent="0.2">
      <c r="B28" s="7"/>
      <c r="C28" s="12"/>
      <c r="D28" s="7"/>
      <c r="E28" s="7"/>
      <c r="F28" s="7"/>
      <c r="G28" s="7"/>
      <c r="H28" s="7"/>
      <c r="I28" s="7"/>
      <c r="J28" s="7"/>
      <c r="K28" s="7"/>
      <c r="L28" s="7"/>
      <c r="M28" s="7"/>
      <c r="N28" s="7"/>
      <c r="O28" s="7"/>
      <c r="P28" s="7"/>
      <c r="Q28" s="7"/>
      <c r="R28" s="7"/>
      <c r="S28" s="12"/>
      <c r="T28" s="8"/>
      <c r="U28" s="8"/>
      <c r="V28" s="31"/>
      <c r="W28" s="31"/>
      <c r="X28" s="31"/>
      <c r="Y28" s="31"/>
      <c r="Z28" s="31"/>
      <c r="AA28" s="31"/>
      <c r="AB28" s="31"/>
      <c r="AC28" s="31"/>
      <c r="AD28" s="31"/>
      <c r="AE28" s="31"/>
      <c r="AF28" s="31"/>
      <c r="AG28" s="31"/>
      <c r="AH28" s="31"/>
      <c r="AI28" s="31"/>
      <c r="AJ28" s="31"/>
      <c r="AK28" s="31"/>
      <c r="AL28" s="31"/>
      <c r="AM28" s="31"/>
      <c r="AN28" s="31"/>
      <c r="AO28" s="31"/>
      <c r="AP28" s="31"/>
      <c r="AQ28" s="31"/>
    </row>
    <row r="29" spans="2:43" x14ac:dyDescent="0.2">
      <c r="B29" s="7"/>
      <c r="C29" s="241"/>
      <c r="D29" s="7"/>
      <c r="E29" s="7"/>
      <c r="F29" s="7"/>
      <c r="G29" s="7"/>
      <c r="H29" s="7"/>
      <c r="I29" s="7"/>
      <c r="J29" s="7"/>
      <c r="K29" s="7"/>
      <c r="L29" s="7"/>
      <c r="M29" s="7"/>
      <c r="N29" s="7"/>
      <c r="O29" s="7"/>
      <c r="P29" s="7"/>
      <c r="Q29" s="7"/>
      <c r="R29" s="7"/>
      <c r="S29" s="12"/>
      <c r="T29" s="8"/>
      <c r="U29" s="8"/>
      <c r="V29" s="31"/>
      <c r="W29" s="31"/>
      <c r="X29" s="31"/>
      <c r="Y29" s="31"/>
      <c r="Z29" s="31"/>
      <c r="AA29" s="31"/>
      <c r="AB29" s="31"/>
      <c r="AC29" s="31"/>
      <c r="AD29" s="31"/>
      <c r="AE29" s="31"/>
      <c r="AF29" s="31"/>
      <c r="AG29" s="31"/>
      <c r="AH29" s="31"/>
      <c r="AI29" s="31"/>
      <c r="AJ29" s="31"/>
      <c r="AK29" s="31"/>
      <c r="AL29" s="31"/>
      <c r="AM29" s="31"/>
      <c r="AN29" s="31"/>
      <c r="AO29" s="31"/>
      <c r="AP29" s="31"/>
      <c r="AQ29" s="31"/>
    </row>
    <row r="30" spans="2:43" x14ac:dyDescent="0.2">
      <c r="B30" s="7"/>
      <c r="C30" s="12"/>
      <c r="D30" s="7"/>
      <c r="E30" s="7"/>
      <c r="F30" s="7"/>
      <c r="G30" s="7"/>
      <c r="H30" s="7"/>
      <c r="I30" s="7"/>
      <c r="J30" s="7"/>
      <c r="K30" s="7"/>
      <c r="L30" s="7"/>
      <c r="M30" s="7"/>
      <c r="N30" s="7"/>
      <c r="O30" s="7"/>
      <c r="P30" s="7"/>
      <c r="Q30" s="7"/>
      <c r="R30" s="7"/>
      <c r="S30" s="12"/>
      <c r="T30" s="8"/>
      <c r="U30" s="8"/>
      <c r="V30" s="31"/>
      <c r="W30" s="31"/>
      <c r="X30" s="31"/>
      <c r="Y30" s="31"/>
      <c r="Z30" s="31"/>
      <c r="AA30" s="31"/>
      <c r="AB30" s="31"/>
      <c r="AC30" s="31"/>
      <c r="AD30" s="31"/>
      <c r="AE30" s="31"/>
      <c r="AF30" s="31"/>
      <c r="AG30" s="31"/>
      <c r="AH30" s="31"/>
      <c r="AI30" s="31"/>
      <c r="AJ30" s="31"/>
      <c r="AK30" s="31"/>
      <c r="AL30" s="31"/>
      <c r="AM30" s="31"/>
      <c r="AN30" s="31"/>
      <c r="AO30" s="31"/>
      <c r="AP30" s="31"/>
      <c r="AQ30" s="31"/>
    </row>
    <row r="31" spans="2:43" x14ac:dyDescent="0.2">
      <c r="B31" s="7"/>
      <c r="C31" s="12"/>
      <c r="D31" s="7"/>
      <c r="E31" s="7"/>
      <c r="F31" s="7"/>
      <c r="G31" s="7"/>
      <c r="H31" s="7"/>
      <c r="I31" s="7"/>
      <c r="J31" s="7"/>
      <c r="K31" s="7"/>
      <c r="L31" s="7"/>
      <c r="M31" s="7"/>
      <c r="N31" s="7"/>
      <c r="O31" s="7"/>
      <c r="P31" s="7"/>
      <c r="Q31" s="7"/>
      <c r="R31" s="7"/>
      <c r="S31" s="12"/>
      <c r="T31" s="8"/>
      <c r="U31" s="8"/>
      <c r="V31" s="31"/>
      <c r="W31" s="31"/>
      <c r="X31" s="31"/>
      <c r="Y31" s="31"/>
      <c r="Z31" s="31"/>
      <c r="AA31" s="31"/>
      <c r="AB31" s="31"/>
      <c r="AC31" s="31"/>
      <c r="AD31" s="31"/>
      <c r="AE31" s="31"/>
      <c r="AF31" s="31"/>
      <c r="AG31" s="31"/>
      <c r="AH31" s="31"/>
      <c r="AI31" s="31"/>
      <c r="AJ31" s="31"/>
      <c r="AK31" s="31"/>
      <c r="AL31" s="31"/>
      <c r="AM31" s="31"/>
      <c r="AN31" s="31"/>
      <c r="AO31" s="31"/>
      <c r="AP31" s="31"/>
      <c r="AQ31" s="31"/>
    </row>
    <row r="32" spans="2:43" x14ac:dyDescent="0.2">
      <c r="B32" s="7"/>
      <c r="C32" s="12"/>
      <c r="D32" s="7"/>
      <c r="E32" s="7"/>
      <c r="F32" s="7"/>
      <c r="G32" s="7"/>
      <c r="H32" s="7"/>
      <c r="I32" s="7"/>
      <c r="J32" s="7"/>
      <c r="K32" s="7"/>
      <c r="L32" s="7"/>
      <c r="M32" s="7"/>
      <c r="N32" s="7"/>
      <c r="O32" s="7"/>
      <c r="P32" s="7"/>
      <c r="Q32" s="7"/>
      <c r="R32" s="7"/>
      <c r="S32" s="12"/>
      <c r="T32" s="8"/>
      <c r="U32" s="8"/>
      <c r="V32" s="31"/>
      <c r="W32" s="31"/>
      <c r="X32" s="31"/>
      <c r="Y32" s="31"/>
      <c r="Z32" s="31"/>
      <c r="AA32" s="31"/>
      <c r="AB32" s="31"/>
      <c r="AC32" s="31"/>
      <c r="AD32" s="31"/>
      <c r="AE32" s="31"/>
      <c r="AF32" s="31"/>
      <c r="AG32" s="31"/>
      <c r="AH32" s="31"/>
      <c r="AI32" s="31"/>
      <c r="AJ32" s="31"/>
      <c r="AK32" s="31"/>
      <c r="AL32" s="31"/>
      <c r="AM32" s="31"/>
      <c r="AN32" s="31"/>
      <c r="AO32" s="31"/>
      <c r="AP32" s="31"/>
      <c r="AQ32" s="31"/>
    </row>
    <row r="33" spans="2:43" x14ac:dyDescent="0.2">
      <c r="B33" s="7"/>
      <c r="C33" s="12"/>
      <c r="D33" s="7"/>
      <c r="E33" s="7"/>
      <c r="F33" s="7"/>
      <c r="G33" s="7"/>
      <c r="H33" s="7"/>
      <c r="I33" s="7"/>
      <c r="J33" s="7"/>
      <c r="K33" s="7"/>
      <c r="L33" s="7"/>
      <c r="M33" s="7"/>
      <c r="N33" s="7"/>
      <c r="O33" s="7"/>
      <c r="P33" s="7"/>
      <c r="Q33" s="7"/>
      <c r="R33" s="7"/>
      <c r="S33" s="12"/>
      <c r="T33" s="8"/>
      <c r="U33" s="8"/>
      <c r="V33" s="31"/>
      <c r="W33" s="31"/>
      <c r="X33" s="31"/>
      <c r="Y33" s="31"/>
      <c r="Z33" s="31"/>
      <c r="AA33" s="31"/>
      <c r="AB33" s="31"/>
      <c r="AC33" s="31"/>
      <c r="AD33" s="31"/>
      <c r="AE33" s="31"/>
      <c r="AF33" s="31"/>
      <c r="AG33" s="31"/>
      <c r="AH33" s="31"/>
      <c r="AI33" s="31"/>
      <c r="AJ33" s="31"/>
      <c r="AK33" s="31"/>
      <c r="AL33" s="31"/>
      <c r="AM33" s="31"/>
      <c r="AN33" s="31"/>
      <c r="AO33" s="31"/>
      <c r="AP33" s="31"/>
      <c r="AQ33" s="31"/>
    </row>
    <row r="34" spans="2:43" x14ac:dyDescent="0.2">
      <c r="B34" s="7"/>
      <c r="C34" s="12"/>
      <c r="D34" s="7"/>
      <c r="E34" s="7"/>
      <c r="F34" s="7"/>
      <c r="G34" s="7"/>
      <c r="H34" s="7"/>
      <c r="I34" s="7"/>
      <c r="J34" s="7"/>
      <c r="K34" s="7"/>
      <c r="L34" s="7"/>
      <c r="M34" s="7"/>
      <c r="N34" s="7"/>
      <c r="O34" s="7"/>
      <c r="P34" s="7"/>
      <c r="Q34" s="7"/>
      <c r="R34" s="7"/>
      <c r="S34" s="12"/>
      <c r="T34" s="8"/>
      <c r="U34" s="8"/>
      <c r="V34" s="31"/>
      <c r="W34" s="31"/>
      <c r="X34" s="31"/>
      <c r="Y34" s="31"/>
      <c r="Z34" s="31"/>
      <c r="AA34" s="31"/>
      <c r="AB34" s="31"/>
      <c r="AC34" s="31"/>
      <c r="AD34" s="31"/>
      <c r="AE34" s="31"/>
      <c r="AF34" s="31"/>
      <c r="AG34" s="31"/>
      <c r="AH34" s="31"/>
      <c r="AI34" s="31"/>
      <c r="AJ34" s="31"/>
      <c r="AK34" s="31"/>
      <c r="AL34" s="31"/>
      <c r="AM34" s="31"/>
      <c r="AN34" s="31"/>
      <c r="AO34" s="31"/>
      <c r="AP34" s="31"/>
      <c r="AQ34" s="31"/>
    </row>
    <row r="35" spans="2:43" x14ac:dyDescent="0.2">
      <c r="B35" s="7"/>
      <c r="C35" s="12"/>
      <c r="D35" s="7"/>
      <c r="E35" s="7"/>
      <c r="F35" s="7"/>
      <c r="G35" s="7"/>
      <c r="H35" s="7"/>
      <c r="I35" s="7"/>
      <c r="J35" s="7"/>
      <c r="K35" s="7"/>
      <c r="L35" s="7"/>
      <c r="M35" s="7"/>
      <c r="N35" s="7"/>
      <c r="O35" s="7"/>
      <c r="P35" s="7"/>
      <c r="Q35" s="7"/>
      <c r="R35" s="7"/>
      <c r="S35" s="12"/>
      <c r="T35" s="8"/>
      <c r="U35" s="8"/>
      <c r="V35" s="31"/>
      <c r="W35" s="31"/>
      <c r="X35" s="31"/>
      <c r="Y35" s="31"/>
      <c r="Z35" s="31"/>
      <c r="AA35" s="31"/>
      <c r="AB35" s="31"/>
      <c r="AC35" s="31"/>
      <c r="AD35" s="31"/>
      <c r="AE35" s="31"/>
      <c r="AF35" s="31"/>
      <c r="AG35" s="31"/>
      <c r="AH35" s="31"/>
      <c r="AI35" s="31"/>
      <c r="AJ35" s="31"/>
      <c r="AK35" s="31"/>
      <c r="AL35" s="31"/>
      <c r="AM35" s="31"/>
      <c r="AN35" s="31"/>
      <c r="AO35" s="31"/>
      <c r="AP35" s="31"/>
      <c r="AQ35" s="31"/>
    </row>
    <row r="36" spans="2:43" x14ac:dyDescent="0.2">
      <c r="B36" s="7"/>
      <c r="C36" s="12"/>
      <c r="D36" s="7"/>
      <c r="E36" s="7"/>
      <c r="F36" s="7"/>
      <c r="G36" s="7"/>
      <c r="H36" s="7"/>
      <c r="I36" s="7"/>
      <c r="J36" s="7"/>
      <c r="K36" s="7"/>
      <c r="L36" s="7"/>
      <c r="M36" s="7"/>
      <c r="N36" s="7"/>
      <c r="O36" s="7"/>
      <c r="P36" s="7"/>
      <c r="Q36" s="7"/>
      <c r="R36" s="7"/>
      <c r="S36" s="12"/>
      <c r="T36" s="8"/>
      <c r="U36" s="8"/>
      <c r="V36" s="31"/>
      <c r="W36" s="31"/>
      <c r="X36" s="31"/>
      <c r="Y36" s="31"/>
      <c r="Z36" s="31"/>
      <c r="AA36" s="31"/>
      <c r="AB36" s="31"/>
      <c r="AC36" s="31"/>
      <c r="AD36" s="31"/>
      <c r="AE36" s="31"/>
      <c r="AF36" s="31"/>
      <c r="AG36" s="31"/>
      <c r="AH36" s="31"/>
      <c r="AI36" s="31"/>
      <c r="AJ36" s="31"/>
      <c r="AK36" s="31"/>
      <c r="AL36" s="31"/>
      <c r="AM36" s="31"/>
      <c r="AN36" s="31"/>
      <c r="AO36" s="31"/>
      <c r="AP36" s="31"/>
      <c r="AQ36" s="31"/>
    </row>
    <row r="37" spans="2:43" x14ac:dyDescent="0.2">
      <c r="B37" s="7"/>
      <c r="C37" s="12"/>
      <c r="D37" s="7"/>
      <c r="E37" s="7"/>
      <c r="F37" s="7"/>
      <c r="G37" s="7"/>
      <c r="H37" s="7"/>
      <c r="I37" s="7"/>
      <c r="J37" s="7"/>
      <c r="K37" s="7"/>
      <c r="L37" s="7"/>
      <c r="M37" s="7"/>
      <c r="N37" s="7"/>
      <c r="O37" s="7"/>
      <c r="P37" s="7"/>
      <c r="Q37" s="7"/>
      <c r="R37" s="7"/>
      <c r="S37" s="12"/>
      <c r="T37" s="8"/>
      <c r="U37" s="8"/>
      <c r="V37" s="31"/>
      <c r="W37" s="31"/>
      <c r="X37" s="31"/>
      <c r="Y37" s="31"/>
      <c r="Z37" s="31"/>
      <c r="AA37" s="31"/>
      <c r="AB37" s="31"/>
      <c r="AC37" s="31"/>
      <c r="AD37" s="31"/>
      <c r="AE37" s="31"/>
      <c r="AF37" s="31"/>
      <c r="AG37" s="31"/>
      <c r="AH37" s="31"/>
      <c r="AI37" s="31"/>
      <c r="AJ37" s="31"/>
      <c r="AK37" s="31"/>
      <c r="AL37" s="31"/>
      <c r="AM37" s="31"/>
      <c r="AN37" s="31"/>
      <c r="AO37" s="31"/>
      <c r="AP37" s="31"/>
      <c r="AQ37" s="31"/>
    </row>
    <row r="38" spans="2:43" x14ac:dyDescent="0.2">
      <c r="B38" s="7"/>
      <c r="C38" s="12"/>
      <c r="D38" s="7"/>
      <c r="E38" s="7"/>
      <c r="F38" s="7"/>
      <c r="G38" s="7"/>
      <c r="H38" s="7"/>
      <c r="I38" s="7"/>
      <c r="J38" s="7"/>
      <c r="K38" s="7"/>
      <c r="L38" s="7"/>
      <c r="M38" s="7"/>
      <c r="N38" s="7"/>
      <c r="O38" s="7"/>
      <c r="P38" s="7"/>
      <c r="Q38" s="7"/>
      <c r="R38" s="7"/>
      <c r="S38" s="12"/>
      <c r="T38" s="8"/>
      <c r="U38" s="8"/>
      <c r="V38" s="31"/>
      <c r="W38" s="31"/>
      <c r="X38" s="31"/>
      <c r="Y38" s="31"/>
      <c r="Z38" s="31"/>
      <c r="AA38" s="31"/>
      <c r="AB38" s="31"/>
      <c r="AC38" s="31"/>
      <c r="AD38" s="31"/>
      <c r="AE38" s="31"/>
      <c r="AF38" s="31"/>
      <c r="AG38" s="31"/>
      <c r="AH38" s="31"/>
      <c r="AI38" s="31"/>
      <c r="AJ38" s="31"/>
      <c r="AK38" s="31"/>
      <c r="AL38" s="31"/>
      <c r="AM38" s="31"/>
      <c r="AN38" s="31"/>
      <c r="AO38" s="31"/>
      <c r="AP38" s="31"/>
      <c r="AQ38" s="31"/>
    </row>
    <row r="39" spans="2:43" x14ac:dyDescent="0.2">
      <c r="B39" s="7"/>
      <c r="C39" s="12"/>
      <c r="D39" s="7"/>
      <c r="E39" s="7"/>
      <c r="F39" s="7"/>
      <c r="G39" s="7"/>
      <c r="H39" s="7"/>
      <c r="I39" s="7"/>
      <c r="J39" s="7"/>
      <c r="K39" s="7"/>
      <c r="L39" s="7"/>
      <c r="M39" s="7"/>
      <c r="N39" s="7"/>
      <c r="O39" s="7"/>
      <c r="P39" s="7"/>
      <c r="Q39" s="7"/>
      <c r="R39" s="7"/>
      <c r="S39" s="12"/>
      <c r="T39" s="8"/>
      <c r="U39" s="8"/>
      <c r="V39" s="31"/>
      <c r="W39" s="31"/>
      <c r="X39" s="31"/>
      <c r="Y39" s="31"/>
      <c r="Z39" s="31"/>
      <c r="AA39" s="31"/>
      <c r="AB39" s="31"/>
      <c r="AC39" s="31"/>
      <c r="AD39" s="31"/>
      <c r="AE39" s="31"/>
      <c r="AF39" s="31"/>
      <c r="AG39" s="31"/>
      <c r="AH39" s="31"/>
      <c r="AI39" s="31"/>
      <c r="AJ39" s="31"/>
      <c r="AK39" s="31"/>
      <c r="AL39" s="31"/>
      <c r="AM39" s="31"/>
      <c r="AN39" s="31"/>
      <c r="AO39" s="31"/>
      <c r="AP39" s="31"/>
      <c r="AQ39" s="31"/>
    </row>
    <row r="40" spans="2:43" x14ac:dyDescent="0.2">
      <c r="B40" s="7"/>
      <c r="C40" s="12"/>
      <c r="D40" s="7"/>
      <c r="E40" s="7"/>
      <c r="F40" s="7"/>
      <c r="G40" s="7"/>
      <c r="H40" s="7"/>
      <c r="I40" s="7"/>
      <c r="J40" s="7"/>
      <c r="K40" s="7"/>
      <c r="L40" s="7"/>
      <c r="M40" s="7"/>
      <c r="N40" s="7"/>
      <c r="O40" s="7"/>
      <c r="P40" s="7"/>
      <c r="Q40" s="7"/>
      <c r="R40" s="7"/>
      <c r="S40" s="12"/>
      <c r="T40" s="8"/>
      <c r="U40" s="8"/>
      <c r="V40" s="31"/>
      <c r="W40" s="31"/>
      <c r="X40" s="31"/>
      <c r="Y40" s="31"/>
      <c r="Z40" s="31"/>
      <c r="AA40" s="31"/>
      <c r="AB40" s="31"/>
      <c r="AC40" s="31"/>
      <c r="AD40" s="31"/>
      <c r="AE40" s="31"/>
      <c r="AF40" s="31"/>
      <c r="AG40" s="31"/>
      <c r="AH40" s="31"/>
      <c r="AI40" s="31"/>
      <c r="AJ40" s="31"/>
      <c r="AK40" s="31"/>
      <c r="AL40" s="31"/>
      <c r="AM40" s="31"/>
      <c r="AN40" s="31"/>
      <c r="AO40" s="31"/>
      <c r="AP40" s="31"/>
      <c r="AQ40" s="31"/>
    </row>
    <row r="41" spans="2:43" x14ac:dyDescent="0.2">
      <c r="B41" s="12"/>
      <c r="C41" s="12"/>
      <c r="D41" s="12"/>
      <c r="E41" s="12"/>
      <c r="F41" s="12"/>
      <c r="G41" s="12"/>
      <c r="H41" s="12"/>
      <c r="I41" s="12"/>
      <c r="J41" s="12"/>
      <c r="K41" s="12"/>
      <c r="L41" s="12"/>
      <c r="M41" s="12"/>
      <c r="N41" s="12"/>
      <c r="O41" s="12"/>
      <c r="P41" s="12"/>
      <c r="Q41" s="12"/>
      <c r="R41" s="12"/>
      <c r="S41" s="12"/>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row>
    <row r="42" spans="2:43" x14ac:dyDescent="0.2">
      <c r="B42" s="12"/>
      <c r="C42" s="12"/>
      <c r="D42" s="12"/>
      <c r="E42" s="12"/>
      <c r="F42" s="12"/>
      <c r="G42" s="12"/>
      <c r="H42" s="12"/>
      <c r="I42" s="12"/>
      <c r="J42" s="12"/>
      <c r="K42" s="12"/>
      <c r="L42" s="12"/>
      <c r="M42" s="12"/>
      <c r="N42" s="12"/>
      <c r="O42" s="12"/>
      <c r="P42" s="12"/>
      <c r="Q42" s="12"/>
      <c r="R42" s="12"/>
      <c r="S42" s="12"/>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row>
    <row r="43" spans="2:43" x14ac:dyDescent="0.2">
      <c r="B43" s="12"/>
      <c r="C43" s="12"/>
      <c r="D43" s="12"/>
      <c r="E43" s="12"/>
      <c r="F43" s="12"/>
      <c r="G43" s="12"/>
      <c r="H43" s="12"/>
      <c r="I43" s="12"/>
      <c r="J43" s="12"/>
      <c r="K43" s="12"/>
      <c r="L43" s="12"/>
      <c r="M43" s="12"/>
      <c r="N43" s="12"/>
      <c r="O43" s="12"/>
      <c r="P43" s="12"/>
      <c r="Q43" s="12"/>
      <c r="R43" s="12"/>
      <c r="S43" s="12"/>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row>
    <row r="44" spans="2:43" x14ac:dyDescent="0.2">
      <c r="B44" s="12"/>
      <c r="C44" s="12"/>
      <c r="D44" s="12"/>
      <c r="E44" s="12"/>
      <c r="F44" s="12"/>
      <c r="G44" s="12"/>
      <c r="H44" s="12"/>
      <c r="I44" s="12"/>
      <c r="J44" s="12"/>
      <c r="K44" s="12"/>
      <c r="L44" s="12"/>
      <c r="M44" s="12"/>
      <c r="N44" s="12"/>
      <c r="O44" s="12"/>
      <c r="P44" s="12"/>
      <c r="Q44" s="12"/>
      <c r="R44" s="12"/>
      <c r="S44" s="12"/>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row>
    <row r="45" spans="2:43" x14ac:dyDescent="0.2">
      <c r="B45" s="12"/>
      <c r="C45" s="12"/>
      <c r="D45" s="12"/>
      <c r="E45" s="12"/>
      <c r="F45" s="12"/>
      <c r="G45" s="12"/>
      <c r="H45" s="12"/>
      <c r="I45" s="12"/>
      <c r="J45" s="12"/>
      <c r="K45" s="12"/>
      <c r="L45" s="12"/>
      <c r="M45" s="12"/>
      <c r="N45" s="12"/>
      <c r="O45" s="12"/>
      <c r="P45" s="12"/>
      <c r="Q45" s="12"/>
      <c r="R45" s="12"/>
      <c r="S45" s="12"/>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row>
    <row r="46" spans="2:43" x14ac:dyDescent="0.2">
      <c r="B46" s="12"/>
      <c r="C46" s="12"/>
      <c r="D46" s="12"/>
      <c r="E46" s="12"/>
      <c r="F46" s="12"/>
      <c r="G46" s="12"/>
      <c r="H46" s="12"/>
      <c r="I46" s="12"/>
      <c r="J46" s="12"/>
      <c r="K46" s="12"/>
      <c r="L46" s="12"/>
      <c r="M46" s="12"/>
      <c r="N46" s="12"/>
      <c r="O46" s="12"/>
      <c r="P46" s="12"/>
      <c r="Q46" s="12"/>
      <c r="R46" s="12"/>
      <c r="S46" s="12"/>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row>
    <row r="47" spans="2:43" x14ac:dyDescent="0.2">
      <c r="B47" s="12"/>
      <c r="C47" s="12"/>
      <c r="D47" s="12"/>
      <c r="E47" s="12"/>
      <c r="F47" s="12"/>
      <c r="G47" s="12"/>
      <c r="H47" s="12"/>
      <c r="I47" s="12"/>
      <c r="J47" s="12"/>
      <c r="K47" s="12"/>
      <c r="L47" s="12"/>
      <c r="M47" s="12"/>
      <c r="N47" s="12"/>
      <c r="O47" s="12"/>
      <c r="P47" s="12"/>
      <c r="Q47" s="12"/>
      <c r="R47" s="12"/>
      <c r="S47" s="12"/>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row>
    <row r="48" spans="2:43" x14ac:dyDescent="0.2">
      <c r="B48" s="12"/>
      <c r="C48" s="12"/>
      <c r="D48" s="12"/>
      <c r="E48" s="12"/>
      <c r="F48" s="12"/>
      <c r="G48" s="12"/>
      <c r="H48" s="12"/>
      <c r="I48" s="12"/>
      <c r="J48" s="12"/>
      <c r="K48" s="12"/>
      <c r="L48" s="12"/>
      <c r="M48" s="12"/>
      <c r="N48" s="12"/>
      <c r="O48" s="12"/>
      <c r="P48" s="12"/>
      <c r="Q48" s="12"/>
      <c r="R48" s="12"/>
      <c r="S48" s="12"/>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row>
    <row r="49" spans="2:43" x14ac:dyDescent="0.2">
      <c r="B49" s="12"/>
      <c r="C49" s="12"/>
      <c r="D49" s="12"/>
      <c r="E49" s="12"/>
      <c r="F49" s="12"/>
      <c r="G49" s="12"/>
      <c r="H49" s="12"/>
      <c r="I49" s="12"/>
      <c r="J49" s="12"/>
      <c r="K49" s="12"/>
      <c r="L49" s="12"/>
      <c r="M49" s="12"/>
      <c r="N49" s="12"/>
      <c r="O49" s="12"/>
      <c r="P49" s="12"/>
      <c r="Q49" s="12"/>
      <c r="R49" s="12"/>
      <c r="S49" s="12"/>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row>
    <row r="50" spans="2:43" x14ac:dyDescent="0.2">
      <c r="B50" s="12"/>
      <c r="C50" s="12"/>
      <c r="D50" s="12"/>
      <c r="E50" s="12"/>
      <c r="F50" s="12"/>
      <c r="G50" s="12"/>
      <c r="H50" s="12"/>
      <c r="I50" s="12"/>
      <c r="J50" s="12"/>
      <c r="K50" s="12"/>
      <c r="L50" s="12"/>
      <c r="M50" s="12"/>
      <c r="N50" s="12"/>
      <c r="O50" s="12"/>
      <c r="P50" s="12"/>
      <c r="Q50" s="12"/>
      <c r="R50" s="12"/>
      <c r="S50" s="12"/>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row>
    <row r="51" spans="2:43" x14ac:dyDescent="0.2">
      <c r="B51" s="12"/>
      <c r="C51" s="12"/>
      <c r="D51" s="12"/>
      <c r="E51" s="12"/>
      <c r="F51" s="12"/>
      <c r="G51" s="12"/>
      <c r="H51" s="12"/>
      <c r="I51" s="12"/>
      <c r="J51" s="12"/>
      <c r="K51" s="12"/>
      <c r="L51" s="12"/>
      <c r="M51" s="12"/>
      <c r="N51" s="12"/>
      <c r="O51" s="12"/>
      <c r="P51" s="12"/>
      <c r="Q51" s="12"/>
      <c r="R51" s="12"/>
      <c r="S51" s="12"/>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row>
    <row r="52" spans="2:43" x14ac:dyDescent="0.2">
      <c r="B52" s="12"/>
      <c r="C52" s="12"/>
      <c r="D52" s="12"/>
      <c r="E52" s="12"/>
      <c r="F52" s="12"/>
      <c r="G52" s="12"/>
      <c r="H52" s="12"/>
      <c r="I52" s="12"/>
      <c r="J52" s="12"/>
      <c r="K52" s="12"/>
      <c r="L52" s="12"/>
      <c r="M52" s="12"/>
      <c r="N52" s="12"/>
      <c r="O52" s="12"/>
      <c r="P52" s="12"/>
      <c r="Q52" s="12"/>
      <c r="R52" s="12"/>
      <c r="S52" s="12"/>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row>
    <row r="53" spans="2:43" x14ac:dyDescent="0.2">
      <c r="B53" s="12"/>
      <c r="C53" s="12"/>
      <c r="D53" s="12"/>
      <c r="E53" s="12"/>
      <c r="F53" s="12"/>
      <c r="G53" s="12"/>
      <c r="H53" s="12"/>
      <c r="I53" s="12"/>
      <c r="J53" s="12"/>
      <c r="K53" s="12"/>
      <c r="L53" s="12"/>
      <c r="M53" s="12"/>
      <c r="N53" s="12"/>
      <c r="O53" s="12"/>
      <c r="P53" s="12"/>
      <c r="Q53" s="12"/>
      <c r="R53" s="12"/>
      <c r="S53" s="12"/>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row>
    <row r="54" spans="2:43" x14ac:dyDescent="0.2">
      <c r="B54" s="12"/>
      <c r="C54" s="12"/>
      <c r="D54" s="12"/>
      <c r="E54" s="12"/>
      <c r="F54" s="12"/>
      <c r="G54" s="12"/>
      <c r="H54" s="12"/>
      <c r="I54" s="12"/>
      <c r="J54" s="12"/>
      <c r="K54" s="12"/>
      <c r="L54" s="12"/>
      <c r="M54" s="12"/>
      <c r="N54" s="12"/>
      <c r="O54" s="12"/>
      <c r="P54" s="12"/>
      <c r="Q54" s="12"/>
      <c r="R54" s="12"/>
      <c r="S54" s="12"/>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row>
    <row r="55" spans="2:43" x14ac:dyDescent="0.2">
      <c r="B55" s="12"/>
      <c r="C55" s="12"/>
      <c r="D55" s="12"/>
      <c r="E55" s="12"/>
      <c r="F55" s="12"/>
      <c r="G55" s="12"/>
      <c r="H55" s="12"/>
      <c r="I55" s="12"/>
      <c r="J55" s="12"/>
      <c r="K55" s="12"/>
      <c r="L55" s="12"/>
      <c r="M55" s="12"/>
      <c r="N55" s="12"/>
      <c r="O55" s="12"/>
      <c r="P55" s="12"/>
      <c r="Q55" s="12"/>
      <c r="R55" s="12"/>
      <c r="S55" s="12"/>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row>
    <row r="56" spans="2:43" x14ac:dyDescent="0.2">
      <c r="B56" s="12"/>
      <c r="C56" s="12"/>
      <c r="D56" s="12"/>
      <c r="E56" s="12"/>
      <c r="F56" s="12"/>
      <c r="G56" s="12"/>
      <c r="H56" s="12"/>
      <c r="I56" s="12"/>
      <c r="J56" s="12"/>
      <c r="K56" s="12"/>
      <c r="L56" s="12"/>
      <c r="M56" s="12"/>
      <c r="N56" s="12"/>
      <c r="O56" s="12"/>
      <c r="P56" s="12"/>
      <c r="Q56" s="12"/>
      <c r="R56" s="12"/>
      <c r="S56" s="12"/>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row>
    <row r="57" spans="2:43" x14ac:dyDescent="0.2">
      <c r="B57" s="12"/>
      <c r="C57" s="12"/>
      <c r="D57" s="12"/>
      <c r="E57" s="12"/>
      <c r="F57" s="12"/>
      <c r="G57" s="12"/>
      <c r="H57" s="12"/>
      <c r="I57" s="12"/>
      <c r="J57" s="12"/>
      <c r="K57" s="12"/>
      <c r="L57" s="12"/>
      <c r="M57" s="12"/>
      <c r="N57" s="12"/>
      <c r="O57" s="12"/>
      <c r="P57" s="12"/>
      <c r="Q57" s="12"/>
      <c r="R57" s="12"/>
      <c r="S57" s="12"/>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row>
    <row r="58" spans="2:43" x14ac:dyDescent="0.2">
      <c r="B58" s="12"/>
      <c r="C58" s="12"/>
      <c r="D58" s="12"/>
      <c r="E58" s="12"/>
      <c r="F58" s="12"/>
      <c r="G58" s="12"/>
      <c r="H58" s="12"/>
      <c r="I58" s="12"/>
      <c r="J58" s="12"/>
      <c r="K58" s="12"/>
      <c r="L58" s="12"/>
      <c r="M58" s="12"/>
      <c r="N58" s="12"/>
      <c r="O58" s="12"/>
      <c r="P58" s="12"/>
      <c r="Q58" s="12"/>
      <c r="R58" s="12"/>
      <c r="S58" s="12"/>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row>
    <row r="59" spans="2:43" x14ac:dyDescent="0.2">
      <c r="B59" s="12"/>
      <c r="C59" s="12"/>
      <c r="D59" s="12"/>
      <c r="E59" s="12"/>
      <c r="F59" s="12"/>
      <c r="G59" s="12"/>
      <c r="H59" s="12"/>
      <c r="I59" s="12"/>
      <c r="J59" s="12"/>
      <c r="K59" s="12"/>
      <c r="L59" s="12"/>
      <c r="M59" s="12"/>
      <c r="N59" s="12"/>
      <c r="O59" s="12"/>
      <c r="P59" s="12"/>
      <c r="Q59" s="12"/>
      <c r="R59" s="12"/>
      <c r="S59" s="12"/>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row>
    <row r="60" spans="2:43" x14ac:dyDescent="0.2">
      <c r="B60" s="12"/>
      <c r="C60" s="12"/>
      <c r="D60" s="12"/>
      <c r="E60" s="12"/>
      <c r="F60" s="12"/>
      <c r="G60" s="12"/>
      <c r="H60" s="12"/>
      <c r="I60" s="12"/>
      <c r="J60" s="12"/>
      <c r="K60" s="12"/>
      <c r="L60" s="12"/>
      <c r="M60" s="12"/>
      <c r="N60" s="12"/>
      <c r="O60" s="12"/>
      <c r="P60" s="12"/>
      <c r="Q60" s="12"/>
      <c r="R60" s="12"/>
      <c r="S60" s="12"/>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row>
    <row r="61" spans="2:43" x14ac:dyDescent="0.2">
      <c r="B61" s="12"/>
      <c r="C61" s="12"/>
      <c r="D61" s="12"/>
      <c r="E61" s="12"/>
      <c r="F61" s="12"/>
      <c r="G61" s="12"/>
      <c r="H61" s="12"/>
      <c r="I61" s="12"/>
      <c r="J61" s="12"/>
      <c r="K61" s="12"/>
      <c r="L61" s="12"/>
      <c r="M61" s="12"/>
      <c r="N61" s="12"/>
      <c r="O61" s="12"/>
      <c r="P61" s="12"/>
      <c r="Q61" s="12"/>
      <c r="R61" s="12"/>
      <c r="S61" s="12"/>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row>
    <row r="62" spans="2:43" x14ac:dyDescent="0.2">
      <c r="B62" s="12"/>
      <c r="C62" s="12"/>
      <c r="D62" s="12"/>
      <c r="E62" s="12"/>
      <c r="F62" s="12"/>
      <c r="G62" s="12"/>
      <c r="H62" s="12"/>
      <c r="I62" s="12"/>
      <c r="J62" s="12"/>
      <c r="K62" s="12"/>
      <c r="L62" s="12"/>
      <c r="M62" s="12"/>
      <c r="N62" s="12"/>
      <c r="O62" s="12"/>
      <c r="P62" s="12"/>
      <c r="Q62" s="12"/>
      <c r="R62" s="12"/>
      <c r="S62" s="12"/>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row>
    <row r="63" spans="2:43" x14ac:dyDescent="0.2">
      <c r="B63" s="12"/>
      <c r="C63" s="12"/>
      <c r="D63" s="12"/>
      <c r="E63" s="12"/>
      <c r="F63" s="12"/>
      <c r="G63" s="12"/>
      <c r="H63" s="12"/>
      <c r="I63" s="12"/>
      <c r="J63" s="12"/>
      <c r="K63" s="12"/>
      <c r="L63" s="12"/>
      <c r="M63" s="12"/>
      <c r="N63" s="12"/>
      <c r="O63" s="12"/>
      <c r="P63" s="12"/>
      <c r="Q63" s="12"/>
      <c r="R63" s="12"/>
      <c r="S63" s="12"/>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row>
    <row r="64" spans="2:43" x14ac:dyDescent="0.2">
      <c r="B64" s="12"/>
      <c r="C64" s="12"/>
      <c r="D64" s="12"/>
      <c r="E64" s="12"/>
      <c r="F64" s="12"/>
      <c r="G64" s="12"/>
      <c r="H64" s="12"/>
      <c r="I64" s="12"/>
      <c r="J64" s="12"/>
      <c r="K64" s="12"/>
      <c r="L64" s="12"/>
      <c r="M64" s="12"/>
      <c r="N64" s="12"/>
      <c r="O64" s="12"/>
      <c r="P64" s="12"/>
      <c r="Q64" s="12"/>
      <c r="R64" s="12"/>
      <c r="S64" s="12"/>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row>
    <row r="65" spans="2:43" x14ac:dyDescent="0.2">
      <c r="B65" s="12"/>
      <c r="C65" s="12"/>
      <c r="D65" s="12"/>
      <c r="E65" s="12"/>
      <c r="F65" s="12"/>
      <c r="G65" s="12"/>
      <c r="H65" s="12"/>
      <c r="I65" s="12"/>
      <c r="J65" s="12"/>
      <c r="K65" s="12"/>
      <c r="L65" s="12"/>
      <c r="M65" s="12"/>
      <c r="N65" s="12"/>
      <c r="O65" s="12"/>
      <c r="P65" s="12"/>
      <c r="Q65" s="12"/>
      <c r="R65" s="12"/>
      <c r="S65" s="12"/>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row>
    <row r="66" spans="2:43" x14ac:dyDescent="0.2">
      <c r="B66" s="12"/>
      <c r="C66" s="12"/>
      <c r="D66" s="12"/>
      <c r="E66" s="12"/>
      <c r="F66" s="12"/>
      <c r="G66" s="12"/>
      <c r="H66" s="12"/>
      <c r="I66" s="12"/>
      <c r="J66" s="12"/>
      <c r="K66" s="12"/>
      <c r="L66" s="12"/>
      <c r="M66" s="12"/>
      <c r="N66" s="12"/>
      <c r="O66" s="12"/>
      <c r="P66" s="12"/>
      <c r="Q66" s="12"/>
      <c r="R66" s="12"/>
      <c r="S66" s="12"/>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row>
    <row r="67" spans="2:43" x14ac:dyDescent="0.2">
      <c r="B67" s="12"/>
      <c r="C67" s="12"/>
      <c r="D67" s="12"/>
      <c r="E67" s="12"/>
      <c r="F67" s="12"/>
      <c r="G67" s="12"/>
      <c r="H67" s="12"/>
      <c r="I67" s="12"/>
      <c r="J67" s="12"/>
      <c r="K67" s="12"/>
      <c r="L67" s="12"/>
      <c r="M67" s="12"/>
      <c r="N67" s="12"/>
      <c r="O67" s="12"/>
      <c r="P67" s="12"/>
      <c r="Q67" s="12"/>
      <c r="R67" s="12"/>
      <c r="S67" s="12"/>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row>
    <row r="68" spans="2:43" x14ac:dyDescent="0.2">
      <c r="B68" s="12"/>
      <c r="C68" s="12"/>
      <c r="D68" s="12"/>
      <c r="E68" s="12"/>
      <c r="F68" s="12"/>
      <c r="G68" s="12"/>
      <c r="H68" s="12"/>
      <c r="I68" s="12"/>
      <c r="J68" s="12"/>
      <c r="K68" s="12"/>
      <c r="L68" s="12"/>
      <c r="M68" s="12"/>
      <c r="N68" s="12"/>
      <c r="O68" s="12"/>
      <c r="P68" s="12"/>
      <c r="Q68" s="12"/>
      <c r="R68" s="12"/>
      <c r="S68" s="12"/>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row>
    <row r="69" spans="2:43" x14ac:dyDescent="0.2">
      <c r="B69" s="12"/>
      <c r="C69" s="12"/>
      <c r="D69" s="12"/>
      <c r="E69" s="12"/>
      <c r="F69" s="12"/>
      <c r="G69" s="12"/>
      <c r="H69" s="12"/>
      <c r="I69" s="12"/>
      <c r="J69" s="12"/>
      <c r="K69" s="12"/>
      <c r="L69" s="12"/>
      <c r="M69" s="12"/>
      <c r="N69" s="12"/>
      <c r="O69" s="12"/>
      <c r="P69" s="12"/>
      <c r="Q69" s="12"/>
      <c r="R69" s="12"/>
      <c r="S69" s="12"/>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row>
    <row r="70" spans="2:43" x14ac:dyDescent="0.2">
      <c r="B70" s="12"/>
      <c r="C70" s="12"/>
      <c r="D70" s="12"/>
      <c r="E70" s="12"/>
      <c r="F70" s="12"/>
      <c r="G70" s="12"/>
      <c r="H70" s="12"/>
      <c r="I70" s="12"/>
      <c r="J70" s="12"/>
      <c r="K70" s="12"/>
      <c r="L70" s="12"/>
      <c r="M70" s="12"/>
      <c r="N70" s="12"/>
      <c r="O70" s="12"/>
      <c r="P70" s="12"/>
      <c r="Q70" s="12"/>
      <c r="R70" s="12"/>
      <c r="S70" s="12"/>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row>
    <row r="71" spans="2:43" x14ac:dyDescent="0.2">
      <c r="B71" s="12"/>
      <c r="C71" s="12"/>
      <c r="D71" s="12"/>
      <c r="E71" s="12"/>
      <c r="F71" s="12"/>
      <c r="G71" s="12"/>
      <c r="H71" s="12"/>
      <c r="I71" s="12"/>
      <c r="J71" s="12"/>
      <c r="K71" s="12"/>
      <c r="L71" s="12"/>
      <c r="M71" s="12"/>
      <c r="N71" s="12"/>
      <c r="O71" s="12"/>
      <c r="P71" s="12"/>
      <c r="Q71" s="12"/>
      <c r="R71" s="12"/>
      <c r="S71" s="12"/>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row>
    <row r="72" spans="2:43" x14ac:dyDescent="0.2">
      <c r="B72" s="12"/>
      <c r="C72" s="12"/>
      <c r="D72" s="12"/>
      <c r="E72" s="12"/>
      <c r="F72" s="12"/>
      <c r="G72" s="12"/>
      <c r="H72" s="12"/>
      <c r="I72" s="12"/>
      <c r="J72" s="12"/>
      <c r="K72" s="12"/>
      <c r="L72" s="12"/>
      <c r="M72" s="12"/>
      <c r="N72" s="12"/>
      <c r="O72" s="12"/>
      <c r="P72" s="12"/>
      <c r="Q72" s="12"/>
      <c r="R72" s="12"/>
      <c r="S72" s="12"/>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row>
    <row r="73" spans="2:43" x14ac:dyDescent="0.2">
      <c r="B73" s="12"/>
      <c r="C73" s="12"/>
      <c r="D73" s="12"/>
      <c r="E73" s="12"/>
      <c r="F73" s="12"/>
      <c r="G73" s="12"/>
      <c r="H73" s="12"/>
      <c r="I73" s="12"/>
      <c r="J73" s="12"/>
      <c r="K73" s="12"/>
      <c r="L73" s="12"/>
      <c r="M73" s="12"/>
      <c r="N73" s="12"/>
      <c r="O73" s="12"/>
      <c r="P73" s="12"/>
      <c r="Q73" s="12"/>
      <c r="R73" s="12"/>
      <c r="S73" s="12"/>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row>
    <row r="74" spans="2:43" x14ac:dyDescent="0.2">
      <c r="B74" s="12"/>
      <c r="C74" s="12"/>
      <c r="D74" s="12"/>
      <c r="E74" s="12"/>
      <c r="F74" s="12"/>
      <c r="G74" s="12"/>
      <c r="H74" s="12"/>
      <c r="I74" s="12"/>
      <c r="J74" s="12"/>
      <c r="K74" s="12"/>
      <c r="L74" s="12"/>
      <c r="M74" s="12"/>
      <c r="N74" s="12"/>
      <c r="O74" s="12"/>
      <c r="P74" s="12"/>
      <c r="Q74" s="12"/>
      <c r="R74" s="12"/>
      <c r="S74" s="12"/>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row>
    <row r="75" spans="2:43" x14ac:dyDescent="0.2">
      <c r="B75" s="12"/>
      <c r="C75" s="12"/>
      <c r="D75" s="12"/>
      <c r="E75" s="12"/>
      <c r="F75" s="12"/>
      <c r="G75" s="12"/>
      <c r="H75" s="12"/>
      <c r="I75" s="12"/>
      <c r="J75" s="12"/>
      <c r="K75" s="12"/>
      <c r="L75" s="12"/>
      <c r="M75" s="12"/>
      <c r="N75" s="12"/>
      <c r="O75" s="12"/>
      <c r="P75" s="12"/>
      <c r="Q75" s="12"/>
      <c r="R75" s="12"/>
      <c r="S75" s="12"/>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row>
    <row r="76" spans="2:43" x14ac:dyDescent="0.2">
      <c r="B76" s="12"/>
      <c r="C76" s="12"/>
      <c r="D76" s="12"/>
      <c r="E76" s="12"/>
      <c r="F76" s="12"/>
      <c r="G76" s="12"/>
      <c r="H76" s="12"/>
      <c r="I76" s="12"/>
      <c r="J76" s="12"/>
      <c r="K76" s="12"/>
      <c r="L76" s="12"/>
      <c r="M76" s="12"/>
      <c r="N76" s="12"/>
      <c r="O76" s="12"/>
      <c r="P76" s="12"/>
      <c r="Q76" s="12"/>
      <c r="R76" s="12"/>
      <c r="S76" s="12"/>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row>
    <row r="77" spans="2:43" x14ac:dyDescent="0.2">
      <c r="B77" s="12"/>
      <c r="C77" s="12"/>
      <c r="D77" s="12"/>
      <c r="E77" s="12"/>
      <c r="F77" s="12"/>
      <c r="G77" s="12"/>
      <c r="H77" s="12"/>
      <c r="I77" s="12"/>
      <c r="J77" s="12"/>
      <c r="K77" s="12"/>
      <c r="L77" s="12"/>
      <c r="M77" s="12"/>
      <c r="N77" s="12"/>
      <c r="O77" s="12"/>
      <c r="P77" s="12"/>
      <c r="Q77" s="12"/>
      <c r="R77" s="12"/>
      <c r="S77" s="12"/>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row>
    <row r="78" spans="2:43" x14ac:dyDescent="0.2">
      <c r="B78" s="12"/>
      <c r="C78" s="12"/>
      <c r="D78" s="12"/>
      <c r="E78" s="12"/>
      <c r="F78" s="12"/>
      <c r="G78" s="12"/>
      <c r="H78" s="12"/>
      <c r="I78" s="12"/>
      <c r="J78" s="12"/>
      <c r="K78" s="12"/>
      <c r="L78" s="12"/>
      <c r="M78" s="12"/>
      <c r="N78" s="12"/>
      <c r="O78" s="12"/>
      <c r="P78" s="12"/>
      <c r="Q78" s="12"/>
      <c r="R78" s="12"/>
      <c r="S78" s="12"/>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row>
    <row r="79" spans="2:43" x14ac:dyDescent="0.2">
      <c r="B79" s="12"/>
      <c r="C79" s="12"/>
      <c r="D79" s="12"/>
      <c r="E79" s="12"/>
      <c r="F79" s="12"/>
      <c r="G79" s="12"/>
      <c r="H79" s="12"/>
      <c r="I79" s="12"/>
      <c r="J79" s="12"/>
      <c r="K79" s="12"/>
      <c r="L79" s="12"/>
      <c r="M79" s="12"/>
      <c r="N79" s="12"/>
      <c r="O79" s="12"/>
      <c r="P79" s="12"/>
      <c r="Q79" s="12"/>
      <c r="R79" s="12"/>
      <c r="S79" s="12"/>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row>
    <row r="80" spans="2:43" x14ac:dyDescent="0.2">
      <c r="B80" s="12"/>
      <c r="C80" s="12"/>
      <c r="D80" s="12"/>
      <c r="E80" s="12"/>
      <c r="F80" s="12"/>
      <c r="G80" s="12"/>
      <c r="H80" s="12"/>
      <c r="I80" s="12"/>
      <c r="J80" s="12"/>
      <c r="K80" s="12"/>
      <c r="L80" s="12"/>
      <c r="M80" s="12"/>
      <c r="N80" s="12"/>
      <c r="O80" s="12"/>
      <c r="P80" s="12"/>
      <c r="Q80" s="12"/>
      <c r="R80" s="12"/>
      <c r="S80" s="12"/>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row>
    <row r="81" spans="2:43" x14ac:dyDescent="0.2">
      <c r="B81" s="12"/>
      <c r="C81" s="12"/>
      <c r="D81" s="12"/>
      <c r="E81" s="12"/>
      <c r="F81" s="12"/>
      <c r="G81" s="12"/>
      <c r="H81" s="12"/>
      <c r="I81" s="12"/>
      <c r="J81" s="12"/>
      <c r="K81" s="12"/>
      <c r="L81" s="12"/>
      <c r="M81" s="12"/>
      <c r="N81" s="12"/>
      <c r="O81" s="12"/>
      <c r="P81" s="12"/>
      <c r="Q81" s="12"/>
      <c r="R81" s="12"/>
      <c r="S81" s="12"/>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row>
    <row r="82" spans="2:43" x14ac:dyDescent="0.2">
      <c r="B82" s="12"/>
      <c r="C82" s="12"/>
      <c r="D82" s="12"/>
      <c r="E82" s="12"/>
      <c r="F82" s="12"/>
      <c r="G82" s="12"/>
      <c r="H82" s="12"/>
      <c r="I82" s="12"/>
      <c r="J82" s="12"/>
      <c r="K82" s="12"/>
      <c r="L82" s="12"/>
      <c r="M82" s="12"/>
      <c r="N82" s="12"/>
      <c r="O82" s="12"/>
      <c r="P82" s="12"/>
      <c r="Q82" s="12"/>
      <c r="R82" s="12"/>
      <c r="S82" s="12"/>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row>
    <row r="83" spans="2:43" x14ac:dyDescent="0.2">
      <c r="B83" s="12"/>
      <c r="C83" s="12"/>
      <c r="D83" s="12"/>
      <c r="E83" s="12"/>
      <c r="F83" s="12"/>
      <c r="G83" s="12"/>
      <c r="H83" s="12"/>
      <c r="I83" s="12"/>
      <c r="J83" s="12"/>
      <c r="K83" s="12"/>
      <c r="L83" s="12"/>
      <c r="M83" s="12"/>
      <c r="N83" s="12"/>
      <c r="O83" s="12"/>
      <c r="P83" s="12"/>
      <c r="Q83" s="12"/>
      <c r="R83" s="12"/>
      <c r="S83" s="12"/>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row>
    <row r="84" spans="2:43" x14ac:dyDescent="0.2">
      <c r="B84" s="12"/>
      <c r="C84" s="12"/>
      <c r="D84" s="12"/>
      <c r="E84" s="12"/>
      <c r="F84" s="12"/>
      <c r="G84" s="12"/>
      <c r="H84" s="12"/>
      <c r="I84" s="12"/>
      <c r="J84" s="12"/>
      <c r="K84" s="12"/>
      <c r="L84" s="12"/>
      <c r="M84" s="12"/>
      <c r="N84" s="12"/>
      <c r="O84" s="12"/>
      <c r="P84" s="12"/>
      <c r="Q84" s="12"/>
      <c r="R84" s="12"/>
      <c r="S84" s="12"/>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row>
    <row r="85" spans="2:43" x14ac:dyDescent="0.2">
      <c r="B85" s="12"/>
      <c r="C85" s="12"/>
      <c r="D85" s="12"/>
      <c r="E85" s="12"/>
      <c r="F85" s="12"/>
      <c r="G85" s="12"/>
      <c r="H85" s="12"/>
      <c r="I85" s="12"/>
      <c r="J85" s="12"/>
      <c r="K85" s="12"/>
      <c r="L85" s="12"/>
      <c r="M85" s="12"/>
      <c r="N85" s="12"/>
      <c r="O85" s="12"/>
      <c r="P85" s="12"/>
      <c r="Q85" s="12"/>
      <c r="R85" s="12"/>
      <c r="S85" s="12"/>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row>
    <row r="86" spans="2:43" x14ac:dyDescent="0.2">
      <c r="B86" s="12"/>
      <c r="C86" s="12"/>
      <c r="D86" s="12"/>
      <c r="E86" s="12"/>
      <c r="F86" s="12"/>
      <c r="G86" s="12"/>
      <c r="H86" s="12"/>
      <c r="I86" s="12"/>
      <c r="J86" s="12"/>
      <c r="K86" s="12"/>
      <c r="L86" s="12"/>
      <c r="M86" s="12"/>
      <c r="N86" s="12"/>
      <c r="O86" s="12"/>
      <c r="P86" s="12"/>
      <c r="Q86" s="12"/>
      <c r="R86" s="12"/>
      <c r="S86" s="12"/>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row>
    <row r="87" spans="2:43" x14ac:dyDescent="0.2">
      <c r="B87" s="12"/>
      <c r="C87" s="12"/>
      <c r="D87" s="12"/>
      <c r="E87" s="12"/>
      <c r="F87" s="12"/>
      <c r="G87" s="12"/>
      <c r="H87" s="12"/>
      <c r="I87" s="12"/>
      <c r="J87" s="12"/>
      <c r="K87" s="12"/>
      <c r="L87" s="12"/>
      <c r="M87" s="12"/>
      <c r="N87" s="12"/>
      <c r="O87" s="12"/>
      <c r="P87" s="12"/>
      <c r="Q87" s="12"/>
      <c r="R87" s="12"/>
      <c r="S87" s="12"/>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row>
    <row r="88" spans="2:43" x14ac:dyDescent="0.2">
      <c r="B88" s="12"/>
      <c r="C88" s="12"/>
      <c r="D88" s="12"/>
      <c r="E88" s="12"/>
      <c r="F88" s="12"/>
      <c r="G88" s="12"/>
      <c r="H88" s="12"/>
      <c r="I88" s="12"/>
      <c r="J88" s="12"/>
      <c r="K88" s="12"/>
      <c r="L88" s="12"/>
      <c r="M88" s="12"/>
      <c r="N88" s="12"/>
      <c r="O88" s="12"/>
      <c r="P88" s="12"/>
      <c r="Q88" s="12"/>
      <c r="R88" s="12"/>
      <c r="S88" s="12"/>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row>
    <row r="89" spans="2:43" x14ac:dyDescent="0.2">
      <c r="B89" s="12"/>
      <c r="C89" s="12"/>
      <c r="D89" s="12"/>
      <c r="E89" s="12"/>
      <c r="F89" s="12"/>
      <c r="G89" s="12"/>
      <c r="H89" s="12"/>
      <c r="I89" s="12"/>
      <c r="J89" s="12"/>
      <c r="K89" s="12"/>
      <c r="L89" s="12"/>
      <c r="M89" s="12"/>
      <c r="N89" s="12"/>
      <c r="O89" s="12"/>
      <c r="P89" s="12"/>
      <c r="Q89" s="12"/>
      <c r="R89" s="12"/>
      <c r="S89" s="12"/>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row>
    <row r="90" spans="2:43" x14ac:dyDescent="0.2">
      <c r="B90" s="12"/>
      <c r="C90" s="12"/>
      <c r="D90" s="12"/>
      <c r="E90" s="12"/>
      <c r="F90" s="12"/>
      <c r="G90" s="12"/>
      <c r="H90" s="12"/>
      <c r="I90" s="12"/>
      <c r="J90" s="12"/>
      <c r="K90" s="12"/>
      <c r="L90" s="12"/>
      <c r="M90" s="12"/>
      <c r="N90" s="12"/>
      <c r="O90" s="12"/>
      <c r="P90" s="12"/>
      <c r="Q90" s="12"/>
      <c r="R90" s="12"/>
      <c r="S90" s="12"/>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row>
    <row r="91" spans="2:43" x14ac:dyDescent="0.2">
      <c r="B91" s="12"/>
      <c r="C91" s="12"/>
      <c r="D91" s="12"/>
      <c r="E91" s="12"/>
      <c r="F91" s="12"/>
      <c r="G91" s="12"/>
      <c r="H91" s="12"/>
      <c r="I91" s="12"/>
      <c r="J91" s="12"/>
      <c r="K91" s="12"/>
      <c r="L91" s="12"/>
      <c r="M91" s="12"/>
      <c r="N91" s="12"/>
      <c r="O91" s="12"/>
      <c r="P91" s="12"/>
      <c r="Q91" s="12"/>
      <c r="R91" s="12"/>
      <c r="S91" s="12"/>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row>
    <row r="92" spans="2:43" x14ac:dyDescent="0.2">
      <c r="B92" s="12"/>
      <c r="C92" s="12"/>
      <c r="D92" s="12"/>
      <c r="E92" s="12"/>
      <c r="F92" s="12"/>
      <c r="G92" s="12"/>
      <c r="H92" s="12"/>
      <c r="I92" s="12"/>
      <c r="J92" s="12"/>
      <c r="K92" s="12"/>
      <c r="L92" s="12"/>
      <c r="M92" s="12"/>
      <c r="N92" s="12"/>
      <c r="O92" s="12"/>
      <c r="P92" s="12"/>
      <c r="Q92" s="12"/>
      <c r="R92" s="12"/>
      <c r="S92" s="12"/>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row>
    <row r="93" spans="2:43" x14ac:dyDescent="0.2">
      <c r="B93" s="12"/>
      <c r="C93" s="12"/>
      <c r="D93" s="12"/>
      <c r="E93" s="12"/>
      <c r="F93" s="12"/>
      <c r="G93" s="12"/>
      <c r="H93" s="12"/>
      <c r="I93" s="12"/>
      <c r="J93" s="12"/>
      <c r="K93" s="12"/>
      <c r="L93" s="12"/>
      <c r="M93" s="12"/>
      <c r="N93" s="12"/>
      <c r="O93" s="12"/>
      <c r="P93" s="12"/>
      <c r="Q93" s="12"/>
      <c r="R93" s="12"/>
      <c r="S93" s="12"/>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row>
    <row r="94" spans="2:43" x14ac:dyDescent="0.2">
      <c r="B94" s="12"/>
      <c r="C94" s="12"/>
      <c r="D94" s="12"/>
      <c r="E94" s="12"/>
      <c r="F94" s="12"/>
      <c r="G94" s="12"/>
      <c r="H94" s="12"/>
      <c r="I94" s="12"/>
      <c r="J94" s="12"/>
      <c r="K94" s="12"/>
      <c r="L94" s="12"/>
      <c r="M94" s="12"/>
      <c r="N94" s="12"/>
      <c r="O94" s="12"/>
      <c r="P94" s="12"/>
      <c r="Q94" s="12"/>
      <c r="R94" s="12"/>
      <c r="S94" s="12"/>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row>
    <row r="95" spans="2:43" x14ac:dyDescent="0.2">
      <c r="B95" s="12"/>
      <c r="C95" s="12"/>
      <c r="D95" s="12"/>
      <c r="E95" s="12"/>
      <c r="F95" s="12"/>
      <c r="G95" s="12"/>
      <c r="H95" s="12"/>
      <c r="I95" s="12"/>
      <c r="J95" s="12"/>
      <c r="K95" s="12"/>
      <c r="L95" s="12"/>
      <c r="M95" s="12"/>
      <c r="N95" s="12"/>
      <c r="O95" s="12"/>
      <c r="P95" s="12"/>
      <c r="Q95" s="12"/>
      <c r="R95" s="12"/>
      <c r="S95" s="12"/>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row>
    <row r="96" spans="2:43" x14ac:dyDescent="0.2">
      <c r="B96" s="12"/>
      <c r="C96" s="12"/>
      <c r="D96" s="12"/>
      <c r="E96" s="12"/>
      <c r="F96" s="12"/>
      <c r="G96" s="12"/>
      <c r="H96" s="12"/>
      <c r="I96" s="12"/>
      <c r="J96" s="12"/>
      <c r="K96" s="12"/>
      <c r="L96" s="12"/>
      <c r="M96" s="12"/>
      <c r="N96" s="12"/>
      <c r="O96" s="12"/>
      <c r="P96" s="12"/>
      <c r="Q96" s="12"/>
      <c r="R96" s="12"/>
      <c r="S96" s="12"/>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row>
    <row r="97" spans="2:43" x14ac:dyDescent="0.2">
      <c r="B97" s="12"/>
      <c r="C97" s="12"/>
      <c r="D97" s="12"/>
      <c r="E97" s="12"/>
      <c r="F97" s="12"/>
      <c r="G97" s="12"/>
      <c r="H97" s="12"/>
      <c r="I97" s="12"/>
      <c r="J97" s="12"/>
      <c r="K97" s="12"/>
      <c r="L97" s="12"/>
      <c r="M97" s="12"/>
      <c r="N97" s="12"/>
      <c r="O97" s="12"/>
      <c r="P97" s="12"/>
      <c r="Q97" s="12"/>
      <c r="R97" s="12"/>
      <c r="S97" s="12"/>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row>
  </sheetData>
  <sheetProtection password="F2E4" sheet="1" objects="1" scenarios="1"/>
  <mergeCells count="5">
    <mergeCell ref="D8:R8"/>
    <mergeCell ref="D9:R9"/>
    <mergeCell ref="D14:R14"/>
    <mergeCell ref="D15:R15"/>
    <mergeCell ref="O21:R22"/>
  </mergeCells>
  <hyperlinks>
    <hyperlink ref="O21:Q22" location="Cálculo!A1" tooltip="Ir a la primera hoja" display="comenzar"/>
    <hyperlink ref="O21:R22" location="ARRIBAUNO" tooltip="Ir a la PRIMERA hoja" display="comenzar"/>
  </hyperlinks>
  <printOptions horizontalCentered="1" verticalCentered="1"/>
  <pageMargins left="0.70866141732283472" right="0.70866141732283472" top="0.74803149606299213" bottom="0.74803149606299213" header="0.31496062992125984" footer="0.31496062992125984"/>
  <pageSetup paperSize="9" scale="93"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4.9989318521683403E-2"/>
  </sheetPr>
  <dimension ref="A2:O55"/>
  <sheetViews>
    <sheetView showGridLines="0" showOutlineSymbols="0" workbookViewId="0">
      <selection activeCell="Q131" sqref="Q131"/>
    </sheetView>
  </sheetViews>
  <sheetFormatPr baseColWidth="10" defaultRowHeight="12.75" x14ac:dyDescent="0.2"/>
  <cols>
    <col min="2" max="2" width="18" customWidth="1"/>
  </cols>
  <sheetData>
    <row r="2" spans="1:14" x14ac:dyDescent="0.2">
      <c r="A2" s="193" t="s">
        <v>134</v>
      </c>
    </row>
    <row r="3" spans="1:14" x14ac:dyDescent="0.2">
      <c r="A3" s="120"/>
      <c r="B3" s="121"/>
      <c r="C3" s="121"/>
      <c r="D3" s="121"/>
      <c r="E3" s="121"/>
      <c r="F3" s="121"/>
      <c r="G3" s="121"/>
      <c r="H3" s="121"/>
      <c r="I3" s="121"/>
      <c r="J3" s="121"/>
      <c r="K3" s="121"/>
      <c r="L3" s="121"/>
      <c r="M3" s="121"/>
      <c r="N3" s="122"/>
    </row>
    <row r="4" spans="1:14" hidden="1" x14ac:dyDescent="0.2">
      <c r="A4" s="123"/>
      <c r="B4" s="124"/>
      <c r="C4" s="125" t="str">
        <f>+G12</f>
        <v>Agosto</v>
      </c>
      <c r="D4" s="125" t="str">
        <f>+G13</f>
        <v>Septiembre</v>
      </c>
      <c r="E4" s="125" t="str">
        <f>+G14</f>
        <v>Octubre</v>
      </c>
      <c r="F4" s="125" t="str">
        <f>+G15</f>
        <v>Noviembre</v>
      </c>
      <c r="G4" s="125" t="str">
        <f>+G16</f>
        <v>Diciembre</v>
      </c>
      <c r="H4" s="125" t="str">
        <f>+G17</f>
        <v>Enero</v>
      </c>
      <c r="I4" s="125" t="str">
        <f>+G18</f>
        <v>Febrero</v>
      </c>
      <c r="J4" s="125" t="str">
        <f>+G19</f>
        <v>Marzo</v>
      </c>
      <c r="K4" s="125" t="str">
        <f>+G20</f>
        <v>Abril</v>
      </c>
      <c r="L4" s="125" t="str">
        <f>+G21</f>
        <v>Mayo</v>
      </c>
      <c r="M4" s="125" t="str">
        <f>+G22</f>
        <v>Junio</v>
      </c>
      <c r="N4" s="126"/>
    </row>
    <row r="5" spans="1:14" hidden="1" x14ac:dyDescent="0.2">
      <c r="A5" s="123"/>
      <c r="B5" s="124"/>
      <c r="C5" s="124"/>
      <c r="D5" s="124"/>
      <c r="E5" s="124"/>
      <c r="F5" s="124"/>
      <c r="G5" s="124"/>
      <c r="H5" s="124"/>
      <c r="I5" s="124"/>
      <c r="J5" s="124"/>
      <c r="K5" s="124"/>
      <c r="L5" s="124"/>
      <c r="M5" s="124"/>
      <c r="N5" s="126"/>
    </row>
    <row r="6" spans="1:14" hidden="1" x14ac:dyDescent="0.2">
      <c r="A6" s="123"/>
      <c r="B6" s="124"/>
      <c r="C6" s="124"/>
      <c r="D6" s="124"/>
      <c r="E6" s="124"/>
      <c r="F6" s="124"/>
      <c r="G6" s="124"/>
      <c r="H6" s="124"/>
      <c r="I6" s="124"/>
      <c r="J6" s="124"/>
      <c r="K6" s="124"/>
      <c r="L6" s="124"/>
      <c r="M6" s="124"/>
      <c r="N6" s="126"/>
    </row>
    <row r="7" spans="1:14" hidden="1" x14ac:dyDescent="0.2">
      <c r="A7" s="123"/>
      <c r="B7" s="124"/>
      <c r="C7" s="124"/>
      <c r="D7" s="124"/>
      <c r="E7" s="124"/>
      <c r="F7" s="124"/>
      <c r="G7" s="124"/>
      <c r="H7" s="124"/>
      <c r="I7" s="124"/>
      <c r="J7" s="124"/>
      <c r="K7" s="124"/>
      <c r="L7" s="124"/>
      <c r="M7" s="124"/>
      <c r="N7" s="126"/>
    </row>
    <row r="8" spans="1:14" hidden="1" x14ac:dyDescent="0.2">
      <c r="A8" s="127"/>
      <c r="B8" s="124" t="s">
        <v>25</v>
      </c>
      <c r="C8" s="124"/>
      <c r="D8" s="294" t="s">
        <v>26</v>
      </c>
      <c r="E8" s="295"/>
      <c r="F8" s="124"/>
      <c r="G8" s="124"/>
      <c r="H8" s="124"/>
      <c r="I8" s="124"/>
      <c r="J8" s="124"/>
      <c r="K8" s="124"/>
      <c r="L8" s="128" t="s">
        <v>46</v>
      </c>
      <c r="M8" s="124"/>
      <c r="N8" s="126"/>
    </row>
    <row r="9" spans="1:14" hidden="1" x14ac:dyDescent="0.2">
      <c r="A9" s="127"/>
      <c r="B9" s="124"/>
      <c r="C9" s="124"/>
      <c r="D9" s="120"/>
      <c r="E9" s="296" t="s">
        <v>27</v>
      </c>
      <c r="F9" s="296"/>
      <c r="G9" s="296"/>
      <c r="H9" s="297"/>
      <c r="I9" s="129"/>
      <c r="J9" s="129"/>
      <c r="K9" s="129"/>
      <c r="L9" s="128" t="s">
        <v>47</v>
      </c>
      <c r="M9" s="129"/>
      <c r="N9" s="130"/>
    </row>
    <row r="10" spans="1:14" hidden="1" x14ac:dyDescent="0.2">
      <c r="A10" s="123"/>
      <c r="B10" s="129" t="s">
        <v>28</v>
      </c>
      <c r="C10" s="124"/>
      <c r="D10" s="131" t="s">
        <v>29</v>
      </c>
      <c r="E10" s="124" t="s">
        <v>30</v>
      </c>
      <c r="F10" s="129" t="str">
        <f>Producto!$H$4</f>
        <v>Julio</v>
      </c>
      <c r="G10" s="124"/>
      <c r="H10" s="126"/>
      <c r="I10" s="124"/>
      <c r="J10" s="124"/>
      <c r="K10" s="124"/>
      <c r="L10" s="124"/>
      <c r="M10" s="124"/>
      <c r="N10" s="126"/>
    </row>
    <row r="11" spans="1:14" ht="14.25" hidden="1" x14ac:dyDescent="0.2">
      <c r="A11" s="123"/>
      <c r="B11" s="132" t="s">
        <v>1</v>
      </c>
      <c r="C11" s="124"/>
      <c r="D11" s="133">
        <v>1</v>
      </c>
      <c r="E11" s="133" t="str">
        <f t="shared" ref="E11:E22" si="0">B11</f>
        <v>Enero</v>
      </c>
      <c r="F11" s="124">
        <f>IF(F$10=$B$11,1,0)+IF(F$10=$B$12,2,0)+IF(F$10=$B$13,3,0)+IF(F$10=$B$14,4,0)+IF(F$10=$B$15,5,0)+IF(F$10=$B$16,6,0)+IF(F$10=$B$17,7,0)+IF(F$10=$B$18,8,0)+IF(F$10=$B$19,9,0)+IF(F$10=$B$20,10,0)+IF(F$10=$B$21,11,0)+IF(F$10=$B$22,12,0)</f>
        <v>7</v>
      </c>
      <c r="G11" s="124"/>
      <c r="H11" s="126"/>
      <c r="I11" s="124"/>
      <c r="J11" s="124"/>
      <c r="K11" s="124"/>
      <c r="L11" s="124"/>
      <c r="M11" s="124"/>
      <c r="N11" s="126"/>
    </row>
    <row r="12" spans="1:14" ht="14.25" hidden="1" x14ac:dyDescent="0.2">
      <c r="A12" s="123"/>
      <c r="B12" s="132" t="s">
        <v>2</v>
      </c>
      <c r="C12" s="124"/>
      <c r="D12" s="134">
        <v>2</v>
      </c>
      <c r="E12" s="134" t="str">
        <f t="shared" si="0"/>
        <v>Febrero</v>
      </c>
      <c r="F12" s="124">
        <f>IF(F11=12,1,F11+1)</f>
        <v>8</v>
      </c>
      <c r="G12" s="124" t="str">
        <f t="shared" ref="G12:G22" si="1">LOOKUP(F12,numes2,buscarmes2)</f>
        <v>Agosto</v>
      </c>
      <c r="H12" s="126"/>
      <c r="I12" s="124"/>
      <c r="J12" s="124"/>
      <c r="K12" s="124"/>
      <c r="L12" s="124"/>
      <c r="M12" s="124"/>
      <c r="N12" s="126"/>
    </row>
    <row r="13" spans="1:14" ht="14.25" hidden="1" x14ac:dyDescent="0.2">
      <c r="A13" s="123"/>
      <c r="B13" s="132" t="s">
        <v>3</v>
      </c>
      <c r="C13" s="124"/>
      <c r="D13" s="134">
        <v>3</v>
      </c>
      <c r="E13" s="134" t="str">
        <f t="shared" si="0"/>
        <v>Marzo</v>
      </c>
      <c r="F13" s="124">
        <f>IF(F12=12,1,F12+1)</f>
        <v>9</v>
      </c>
      <c r="G13" s="124" t="str">
        <f t="shared" si="1"/>
        <v>Septiembre</v>
      </c>
      <c r="H13" s="126"/>
      <c r="I13" s="124"/>
      <c r="J13" s="124"/>
      <c r="K13" s="124"/>
      <c r="L13" s="124"/>
      <c r="M13" s="124"/>
      <c r="N13" s="126"/>
    </row>
    <row r="14" spans="1:14" ht="14.25" hidden="1" x14ac:dyDescent="0.2">
      <c r="A14" s="123"/>
      <c r="B14" s="132" t="s">
        <v>4</v>
      </c>
      <c r="C14" s="124"/>
      <c r="D14" s="134">
        <v>4</v>
      </c>
      <c r="E14" s="134" t="str">
        <f t="shared" si="0"/>
        <v>Abril</v>
      </c>
      <c r="F14" s="124">
        <f t="shared" ref="F14:F22" si="2">IF(F13=12,1,F13+1)</f>
        <v>10</v>
      </c>
      <c r="G14" s="124" t="str">
        <f t="shared" si="1"/>
        <v>Octubre</v>
      </c>
      <c r="H14" s="126"/>
      <c r="I14" s="124"/>
      <c r="J14" s="124"/>
      <c r="K14" s="124"/>
      <c r="L14" s="124"/>
      <c r="M14" s="124"/>
      <c r="N14" s="126"/>
    </row>
    <row r="15" spans="1:14" ht="14.25" hidden="1" x14ac:dyDescent="0.2">
      <c r="A15" s="123"/>
      <c r="B15" s="132" t="s">
        <v>5</v>
      </c>
      <c r="C15" s="124"/>
      <c r="D15" s="134">
        <v>5</v>
      </c>
      <c r="E15" s="134" t="str">
        <f t="shared" si="0"/>
        <v>Mayo</v>
      </c>
      <c r="F15" s="124">
        <f t="shared" si="2"/>
        <v>11</v>
      </c>
      <c r="G15" s="124" t="str">
        <f t="shared" si="1"/>
        <v>Noviembre</v>
      </c>
      <c r="H15" s="126"/>
      <c r="I15" s="124"/>
      <c r="J15" s="124"/>
      <c r="K15" s="124"/>
      <c r="L15" s="124"/>
      <c r="M15" s="124"/>
      <c r="N15" s="126"/>
    </row>
    <row r="16" spans="1:14" ht="14.25" hidden="1" x14ac:dyDescent="0.2">
      <c r="A16" s="123"/>
      <c r="B16" s="132" t="s">
        <v>6</v>
      </c>
      <c r="C16" s="124"/>
      <c r="D16" s="134">
        <v>6</v>
      </c>
      <c r="E16" s="134" t="str">
        <f t="shared" si="0"/>
        <v>Junio</v>
      </c>
      <c r="F16" s="124">
        <f t="shared" si="2"/>
        <v>12</v>
      </c>
      <c r="G16" s="124" t="str">
        <f t="shared" si="1"/>
        <v>Diciembre</v>
      </c>
      <c r="H16" s="126"/>
      <c r="I16" s="124"/>
      <c r="J16" s="124"/>
      <c r="K16" s="124"/>
      <c r="L16" s="124"/>
      <c r="M16" s="124"/>
      <c r="N16" s="126"/>
    </row>
    <row r="17" spans="1:14" ht="14.25" hidden="1" x14ac:dyDescent="0.2">
      <c r="A17" s="123"/>
      <c r="B17" s="132" t="s">
        <v>7</v>
      </c>
      <c r="C17" s="124"/>
      <c r="D17" s="134">
        <v>7</v>
      </c>
      <c r="E17" s="134" t="str">
        <f t="shared" si="0"/>
        <v>Julio</v>
      </c>
      <c r="F17" s="124">
        <f t="shared" si="2"/>
        <v>1</v>
      </c>
      <c r="G17" s="124" t="str">
        <f t="shared" si="1"/>
        <v>Enero</v>
      </c>
      <c r="H17" s="126"/>
      <c r="I17" s="124"/>
      <c r="J17" s="124"/>
      <c r="K17" s="124"/>
      <c r="L17" s="124"/>
      <c r="M17" s="124"/>
      <c r="N17" s="126"/>
    </row>
    <row r="18" spans="1:14" ht="14.25" hidden="1" x14ac:dyDescent="0.2">
      <c r="A18" s="123"/>
      <c r="B18" s="132" t="s">
        <v>8</v>
      </c>
      <c r="C18" s="124"/>
      <c r="D18" s="134">
        <v>8</v>
      </c>
      <c r="E18" s="134" t="str">
        <f t="shared" si="0"/>
        <v>Agosto</v>
      </c>
      <c r="F18" s="124">
        <f t="shared" si="2"/>
        <v>2</v>
      </c>
      <c r="G18" s="124" t="str">
        <f t="shared" si="1"/>
        <v>Febrero</v>
      </c>
      <c r="H18" s="126"/>
      <c r="I18" s="124"/>
      <c r="J18" s="124"/>
      <c r="K18" s="124"/>
      <c r="L18" s="124"/>
      <c r="M18" s="124"/>
      <c r="N18" s="126"/>
    </row>
    <row r="19" spans="1:14" ht="14.25" hidden="1" x14ac:dyDescent="0.2">
      <c r="A19" s="123"/>
      <c r="B19" s="132" t="s">
        <v>9</v>
      </c>
      <c r="C19" s="124"/>
      <c r="D19" s="134">
        <v>9</v>
      </c>
      <c r="E19" s="134" t="str">
        <f t="shared" si="0"/>
        <v>Septiembre</v>
      </c>
      <c r="F19" s="124">
        <f t="shared" si="2"/>
        <v>3</v>
      </c>
      <c r="G19" s="124" t="str">
        <f t="shared" si="1"/>
        <v>Marzo</v>
      </c>
      <c r="H19" s="126"/>
      <c r="I19" s="124"/>
      <c r="J19" s="124"/>
      <c r="K19" s="124"/>
      <c r="L19" s="124"/>
      <c r="M19" s="124"/>
      <c r="N19" s="126"/>
    </row>
    <row r="20" spans="1:14" ht="14.25" hidden="1" x14ac:dyDescent="0.2">
      <c r="A20" s="123"/>
      <c r="B20" s="132" t="s">
        <v>10</v>
      </c>
      <c r="C20" s="124"/>
      <c r="D20" s="134">
        <v>10</v>
      </c>
      <c r="E20" s="134" t="str">
        <f t="shared" si="0"/>
        <v>Octubre</v>
      </c>
      <c r="F20" s="124">
        <f t="shared" si="2"/>
        <v>4</v>
      </c>
      <c r="G20" s="124" t="str">
        <f t="shared" si="1"/>
        <v>Abril</v>
      </c>
      <c r="H20" s="126"/>
      <c r="I20" s="124"/>
      <c r="J20" s="124"/>
      <c r="K20" s="124"/>
      <c r="L20" s="124"/>
      <c r="M20" s="124"/>
      <c r="N20" s="126"/>
    </row>
    <row r="21" spans="1:14" ht="14.25" hidden="1" x14ac:dyDescent="0.2">
      <c r="A21" s="127"/>
      <c r="B21" s="132" t="s">
        <v>11</v>
      </c>
      <c r="C21" s="124"/>
      <c r="D21" s="134">
        <v>11</v>
      </c>
      <c r="E21" s="134" t="str">
        <f t="shared" si="0"/>
        <v>Noviembre</v>
      </c>
      <c r="F21" s="124">
        <f t="shared" si="2"/>
        <v>5</v>
      </c>
      <c r="G21" s="124" t="str">
        <f t="shared" si="1"/>
        <v>Mayo</v>
      </c>
      <c r="H21" s="126"/>
      <c r="I21" s="124"/>
      <c r="J21" s="124"/>
      <c r="K21" s="124"/>
      <c r="L21" s="124"/>
      <c r="M21" s="124"/>
      <c r="N21" s="126"/>
    </row>
    <row r="22" spans="1:14" ht="14.25" hidden="1" x14ac:dyDescent="0.2">
      <c r="A22" s="127"/>
      <c r="B22" s="132" t="s">
        <v>12</v>
      </c>
      <c r="C22" s="124"/>
      <c r="D22" s="135">
        <v>12</v>
      </c>
      <c r="E22" s="135" t="str">
        <f t="shared" si="0"/>
        <v>Diciembre</v>
      </c>
      <c r="F22" s="136">
        <f t="shared" si="2"/>
        <v>6</v>
      </c>
      <c r="G22" s="136" t="str">
        <f t="shared" si="1"/>
        <v>Junio</v>
      </c>
      <c r="H22" s="137"/>
      <c r="I22" s="124"/>
      <c r="J22" s="124"/>
      <c r="K22" s="124"/>
      <c r="L22" s="124"/>
      <c r="M22" s="124"/>
      <c r="N22" s="126"/>
    </row>
    <row r="23" spans="1:14" x14ac:dyDescent="0.2">
      <c r="A23" s="138"/>
      <c r="B23" s="136"/>
      <c r="C23" s="136"/>
      <c r="D23" s="136"/>
      <c r="E23" s="136"/>
      <c r="F23" s="136"/>
      <c r="G23" s="136"/>
      <c r="H23" s="136"/>
      <c r="I23" s="136"/>
      <c r="J23" s="136"/>
      <c r="K23" s="136"/>
      <c r="L23" s="136"/>
      <c r="M23" s="136"/>
      <c r="N23" s="137"/>
    </row>
    <row r="24" spans="1:14" hidden="1" x14ac:dyDescent="0.2"/>
    <row r="26" spans="1:14" x14ac:dyDescent="0.2">
      <c r="A26" s="120"/>
      <c r="B26" s="121"/>
      <c r="C26" s="121"/>
      <c r="D26" s="121"/>
      <c r="E26" s="121"/>
      <c r="F26" s="121"/>
      <c r="G26" s="122"/>
      <c r="H26" s="139"/>
      <c r="I26" s="139"/>
    </row>
    <row r="27" spans="1:14" hidden="1" x14ac:dyDescent="0.2">
      <c r="A27" s="123"/>
      <c r="B27" s="124" t="s">
        <v>24</v>
      </c>
      <c r="C27" s="124"/>
      <c r="D27" s="124"/>
      <c r="E27" s="124"/>
      <c r="F27" s="124"/>
      <c r="G27" s="126"/>
      <c r="H27" s="139"/>
      <c r="I27" s="139"/>
    </row>
    <row r="28" spans="1:14" hidden="1" x14ac:dyDescent="0.2">
      <c r="A28" s="123"/>
      <c r="B28" s="120" t="s">
        <v>14</v>
      </c>
      <c r="C28" s="140">
        <f>Precio!$F$8+E30</f>
        <v>0</v>
      </c>
      <c r="D28" s="141" t="s">
        <v>36</v>
      </c>
      <c r="E28" s="122">
        <f>Precio!$F$9</f>
        <v>0</v>
      </c>
      <c r="F28" s="124"/>
      <c r="G28" s="126"/>
      <c r="H28" s="139"/>
      <c r="I28" s="139"/>
    </row>
    <row r="29" spans="1:14" hidden="1" x14ac:dyDescent="0.2">
      <c r="A29" s="123"/>
      <c r="B29" s="123" t="s">
        <v>15</v>
      </c>
      <c r="C29" s="142">
        <f>Precio!$F$10</f>
        <v>0</v>
      </c>
      <c r="D29" s="143" t="s">
        <v>37</v>
      </c>
      <c r="E29" s="144">
        <f>Precio!$F$12</f>
        <v>0</v>
      </c>
      <c r="F29" s="124"/>
      <c r="G29" s="126"/>
      <c r="H29" s="139"/>
      <c r="I29" s="139"/>
    </row>
    <row r="30" spans="1:14" hidden="1" x14ac:dyDescent="0.2">
      <c r="A30" s="123"/>
      <c r="B30" s="138" t="s">
        <v>16</v>
      </c>
      <c r="C30" s="145">
        <f>Precio!$F$11</f>
        <v>0</v>
      </c>
      <c r="D30" s="146" t="s">
        <v>38</v>
      </c>
      <c r="E30" s="137">
        <f>IF(E29=0,0,E28/E29)</f>
        <v>0</v>
      </c>
      <c r="F30" s="124"/>
      <c r="G30" s="126"/>
      <c r="H30" s="139"/>
      <c r="I30" s="139"/>
    </row>
    <row r="31" spans="1:14" hidden="1" x14ac:dyDescent="0.2">
      <c r="A31" s="123"/>
      <c r="B31" s="124"/>
      <c r="C31" s="124"/>
      <c r="D31" s="124"/>
      <c r="E31" s="124"/>
      <c r="F31" s="124"/>
      <c r="G31" s="126"/>
      <c r="H31" s="139"/>
      <c r="I31" s="139"/>
    </row>
    <row r="32" spans="1:14" hidden="1" x14ac:dyDescent="0.2">
      <c r="A32" s="123"/>
      <c r="B32" s="120" t="s">
        <v>21</v>
      </c>
      <c r="C32" s="121"/>
      <c r="D32" s="121"/>
      <c r="E32" s="121"/>
      <c r="F32" s="147">
        <f>ROUNDUP(E34,0)</f>
        <v>0</v>
      </c>
      <c r="G32" s="126"/>
      <c r="H32" s="139"/>
      <c r="I32" s="139"/>
    </row>
    <row r="33" spans="1:15" hidden="1" x14ac:dyDescent="0.2">
      <c r="A33" s="123"/>
      <c r="B33" s="148">
        <f>+C30+C29</f>
        <v>0</v>
      </c>
      <c r="C33" s="124">
        <f>+B33/(1-B33)</f>
        <v>0</v>
      </c>
      <c r="D33" s="124">
        <f>+C33+1</f>
        <v>1</v>
      </c>
      <c r="E33" s="124"/>
      <c r="F33" s="149">
        <f>ROUNDDOWN(E34,0)</f>
        <v>0</v>
      </c>
      <c r="G33" s="126"/>
      <c r="H33" s="139"/>
      <c r="I33" s="139"/>
    </row>
    <row r="34" spans="1:15" hidden="1" x14ac:dyDescent="0.2">
      <c r="A34" s="123"/>
      <c r="B34" s="123"/>
      <c r="C34" s="124"/>
      <c r="D34" s="124" t="s">
        <v>17</v>
      </c>
      <c r="E34" s="150">
        <f>IF(C30+C29&gt;99.99%,0,IF(C30=0,0,C28*D33))</f>
        <v>0</v>
      </c>
      <c r="F34" s="126"/>
      <c r="G34" s="126"/>
      <c r="H34" s="139"/>
      <c r="I34" s="139"/>
    </row>
    <row r="35" spans="1:15" hidden="1" x14ac:dyDescent="0.2">
      <c r="A35" s="123"/>
      <c r="B35" s="123"/>
      <c r="C35" s="124"/>
      <c r="D35" s="124"/>
      <c r="E35" s="151">
        <f>+C28</f>
        <v>0</v>
      </c>
      <c r="F35" s="126"/>
      <c r="G35" s="126"/>
      <c r="H35" s="139"/>
      <c r="I35" s="139"/>
    </row>
    <row r="36" spans="1:15" hidden="1" x14ac:dyDescent="0.2">
      <c r="A36" s="123"/>
      <c r="B36" s="123"/>
      <c r="C36" s="124"/>
      <c r="D36" s="124" t="s">
        <v>20</v>
      </c>
      <c r="E36" s="152">
        <f>+E34*C29</f>
        <v>0</v>
      </c>
      <c r="F36" s="126"/>
      <c r="G36" s="126"/>
      <c r="H36" s="139"/>
      <c r="I36" s="139"/>
    </row>
    <row r="37" spans="1:15" hidden="1" x14ac:dyDescent="0.2">
      <c r="A37" s="123"/>
      <c r="B37" s="123"/>
      <c r="C37" s="124"/>
      <c r="D37" s="124" t="s">
        <v>19</v>
      </c>
      <c r="E37" s="153">
        <f>SUM(E35:E36)</f>
        <v>0</v>
      </c>
      <c r="F37" s="126"/>
      <c r="G37" s="126"/>
      <c r="H37" s="139"/>
      <c r="I37" s="139"/>
    </row>
    <row r="38" spans="1:15" hidden="1" x14ac:dyDescent="0.2">
      <c r="A38" s="123"/>
      <c r="B38" s="138"/>
      <c r="C38" s="136"/>
      <c r="D38" s="136" t="s">
        <v>18</v>
      </c>
      <c r="E38" s="150">
        <f>+E34-E37</f>
        <v>0</v>
      </c>
      <c r="F38" s="145" t="e">
        <f>+E38/E34</f>
        <v>#DIV/0!</v>
      </c>
      <c r="G38" s="126"/>
      <c r="H38" s="139"/>
      <c r="I38" s="139"/>
    </row>
    <row r="39" spans="1:15" hidden="1" x14ac:dyDescent="0.2">
      <c r="A39" s="123"/>
      <c r="B39" s="124"/>
      <c r="C39" s="124"/>
      <c r="D39" s="124"/>
      <c r="E39" s="124"/>
      <c r="F39" s="124"/>
      <c r="G39" s="126"/>
      <c r="H39" s="139"/>
      <c r="I39" s="139"/>
    </row>
    <row r="40" spans="1:15" hidden="1" x14ac:dyDescent="0.2">
      <c r="A40" s="123"/>
      <c r="B40" s="120"/>
      <c r="C40" s="121"/>
      <c r="D40" s="154" t="s">
        <v>22</v>
      </c>
      <c r="E40" s="155">
        <f>Precio!$F$21</f>
        <v>0</v>
      </c>
      <c r="F40" s="122"/>
      <c r="G40" s="126"/>
      <c r="H40" s="139"/>
      <c r="I40" s="139"/>
    </row>
    <row r="41" spans="1:15" hidden="1" x14ac:dyDescent="0.2">
      <c r="A41" s="123"/>
      <c r="B41" s="138"/>
      <c r="C41" s="136"/>
      <c r="D41" s="156" t="s">
        <v>23</v>
      </c>
      <c r="E41" s="157">
        <f>IF(E40=0,E34,E40)</f>
        <v>0</v>
      </c>
      <c r="F41" s="137"/>
      <c r="G41" s="126"/>
      <c r="H41" s="139"/>
      <c r="I41" s="139"/>
    </row>
    <row r="42" spans="1:15" hidden="1" x14ac:dyDescent="0.2">
      <c r="A42" s="123"/>
      <c r="B42" s="124"/>
      <c r="C42" s="124"/>
      <c r="D42" s="124"/>
      <c r="E42" s="124"/>
      <c r="F42" s="124"/>
      <c r="G42" s="126"/>
      <c r="H42" s="139"/>
      <c r="I42" s="139"/>
    </row>
    <row r="43" spans="1:15" x14ac:dyDescent="0.2">
      <c r="A43" s="138"/>
      <c r="B43" s="136"/>
      <c r="C43" s="136"/>
      <c r="D43" s="136"/>
      <c r="E43" s="136"/>
      <c r="F43" s="136"/>
      <c r="G43" s="137"/>
      <c r="H43" s="139"/>
      <c r="I43" s="139"/>
    </row>
    <row r="45" spans="1:15" x14ac:dyDescent="0.2">
      <c r="B45" t="str">
        <f>Producto!G4</f>
        <v>TOTAL</v>
      </c>
      <c r="C45" t="str">
        <f>Producto!H4</f>
        <v>Julio</v>
      </c>
      <c r="D45" t="str">
        <f>Producto!I4</f>
        <v>Agosto</v>
      </c>
      <c r="E45" t="str">
        <f>Producto!J4</f>
        <v>Septiembre</v>
      </c>
      <c r="F45" t="str">
        <f>Producto!K4</f>
        <v>Octubre</v>
      </c>
      <c r="G45" t="str">
        <f>Producto!L4</f>
        <v>Noviembre</v>
      </c>
      <c r="H45" t="str">
        <f>Producto!M4</f>
        <v>Diciembre</v>
      </c>
      <c r="I45" t="str">
        <f>Producto!N4</f>
        <v>Enero</v>
      </c>
      <c r="J45" t="str">
        <f>Producto!O4</f>
        <v>Febrero</v>
      </c>
      <c r="K45" t="str">
        <f>Producto!P4</f>
        <v>Marzo</v>
      </c>
      <c r="L45" t="str">
        <f>Producto!Q4</f>
        <v>Abril</v>
      </c>
      <c r="M45" t="str">
        <f>Producto!R4</f>
        <v>Mayo</v>
      </c>
      <c r="N45" t="str">
        <f>Producto!S4</f>
        <v>Junio</v>
      </c>
    </row>
    <row r="46" spans="1:15" x14ac:dyDescent="0.2">
      <c r="A46" s="193" t="s">
        <v>135</v>
      </c>
      <c r="B46" s="194">
        <f>Producto!G22</f>
        <v>0</v>
      </c>
      <c r="C46" s="194">
        <f>Producto!H22</f>
        <v>0</v>
      </c>
      <c r="D46" s="194">
        <f>Producto!I22</f>
        <v>0</v>
      </c>
      <c r="E46" s="194">
        <f>Producto!J22</f>
        <v>0</v>
      </c>
      <c r="F46" s="194">
        <f>Producto!K22</f>
        <v>0</v>
      </c>
      <c r="G46" s="194">
        <f>Producto!L22</f>
        <v>0</v>
      </c>
      <c r="H46" s="194">
        <f>Producto!M22</f>
        <v>0</v>
      </c>
      <c r="I46" s="194">
        <f>Producto!N22</f>
        <v>0</v>
      </c>
      <c r="J46" s="194">
        <f>Producto!O22</f>
        <v>0</v>
      </c>
      <c r="K46" s="194">
        <f>Producto!P22</f>
        <v>0</v>
      </c>
      <c r="L46" s="194">
        <f>Producto!Q22</f>
        <v>0</v>
      </c>
      <c r="M46" s="194">
        <f>Producto!R22</f>
        <v>0</v>
      </c>
      <c r="N46" s="194">
        <f>Producto!S22</f>
        <v>0</v>
      </c>
    </row>
    <row r="47" spans="1:15" x14ac:dyDescent="0.2">
      <c r="C47" s="194">
        <f>Producto!H8+Producto!H12+Producto!H16</f>
        <v>0</v>
      </c>
      <c r="D47" s="194">
        <f>Producto!I8+Producto!I12+Producto!I16</f>
        <v>0</v>
      </c>
      <c r="E47" s="194">
        <f>Producto!J8+Producto!J12+Producto!J16</f>
        <v>0</v>
      </c>
      <c r="F47" s="194">
        <f>Producto!K8+Producto!K12+Producto!K16</f>
        <v>0</v>
      </c>
      <c r="G47" s="194">
        <f>Producto!L8+Producto!L12+Producto!L16</f>
        <v>0</v>
      </c>
      <c r="H47" s="194">
        <f>Producto!M8+Producto!M12+Producto!M16</f>
        <v>0</v>
      </c>
      <c r="I47" s="194">
        <f>Producto!N8+Producto!N12+Producto!N16</f>
        <v>0</v>
      </c>
      <c r="J47" s="194">
        <f>Producto!O8+Producto!O12+Producto!O16</f>
        <v>0</v>
      </c>
      <c r="K47" s="194">
        <f>Producto!P8+Producto!P12+Producto!P16</f>
        <v>0</v>
      </c>
      <c r="L47" s="194">
        <f>Producto!Q8+Producto!Q12+Producto!Q16</f>
        <v>0</v>
      </c>
      <c r="M47" s="194">
        <f>Producto!R8+Producto!R12+Producto!R16</f>
        <v>0</v>
      </c>
      <c r="N47" s="194">
        <f>Producto!S8+Producto!S12+Producto!S16</f>
        <v>0</v>
      </c>
      <c r="O47" s="194"/>
    </row>
    <row r="50" spans="1:2" x14ac:dyDescent="0.2">
      <c r="A50" s="193" t="s">
        <v>146</v>
      </c>
    </row>
    <row r="51" spans="1:2" x14ac:dyDescent="0.2">
      <c r="A51" t="str">
        <f>Origen!D37</f>
        <v>Visitas</v>
      </c>
      <c r="B51" s="194">
        <f>Origen!G37</f>
        <v>0</v>
      </c>
    </row>
    <row r="52" spans="1:2" x14ac:dyDescent="0.2">
      <c r="A52" t="str">
        <f>Origen!D38</f>
        <v>Llamadas</v>
      </c>
      <c r="B52" s="194">
        <f>Origen!G38</f>
        <v>0</v>
      </c>
    </row>
    <row r="53" spans="1:2" x14ac:dyDescent="0.2">
      <c r="A53" t="str">
        <f>Origen!D39</f>
        <v>Internet</v>
      </c>
      <c r="B53" s="194">
        <f>Origen!G39</f>
        <v>0</v>
      </c>
    </row>
    <row r="54" spans="1:2" x14ac:dyDescent="0.2">
      <c r="A54" t="str">
        <f>Origen!D40</f>
        <v>emailing</v>
      </c>
      <c r="B54" s="194">
        <f>Origen!G40</f>
        <v>0</v>
      </c>
    </row>
    <row r="55" spans="1:2" x14ac:dyDescent="0.2">
      <c r="A55" t="str">
        <f>Origen!D41</f>
        <v>Prospecting</v>
      </c>
      <c r="B55" s="194">
        <f>Origen!G41</f>
        <v>0</v>
      </c>
    </row>
  </sheetData>
  <mergeCells count="2">
    <mergeCell ref="D8:E8"/>
    <mergeCell ref="E9:H9"/>
  </mergeCells>
  <phoneticPr fontId="2" type="noConversion"/>
  <pageMargins left="0.75" right="0.75" top="1" bottom="1" header="0" footer="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B1:W123"/>
  <sheetViews>
    <sheetView showGridLines="0" showRowColHeaders="0" zoomScaleNormal="100" workbookViewId="0">
      <pane xSplit="4" ySplit="2" topLeftCell="E3" activePane="bottomRight" state="frozen"/>
      <selection activeCell="Q131" sqref="Q131"/>
      <selection pane="topRight" activeCell="Q131" sqref="Q131"/>
      <selection pane="bottomLeft" activeCell="Q131" sqref="Q131"/>
      <selection pane="bottomRight" activeCell="A3" sqref="A3:A66"/>
    </sheetView>
  </sheetViews>
  <sheetFormatPr baseColWidth="10" defaultRowHeight="12.75" x14ac:dyDescent="0.2"/>
  <cols>
    <col min="1" max="1" width="0" hidden="1" customWidth="1"/>
    <col min="2" max="2" width="1.42578125" style="8" customWidth="1"/>
    <col min="3" max="3" width="2.42578125" customWidth="1"/>
    <col min="4" max="4" width="33.28515625" customWidth="1"/>
    <col min="5" max="5" width="0.85546875" customWidth="1"/>
    <col min="6" max="6" width="13.42578125" customWidth="1"/>
    <col min="7" max="12" width="12.28515625" customWidth="1"/>
    <col min="13" max="13" width="3.42578125" customWidth="1"/>
    <col min="14" max="17" width="12.28515625" customWidth="1"/>
    <col min="18" max="18" width="2.42578125" customWidth="1"/>
    <col min="19" max="23" width="11.42578125" style="8"/>
  </cols>
  <sheetData>
    <row r="1" spans="2:22" s="8" customFormat="1" ht="5.0999999999999996" customHeight="1" thickBot="1" x14ac:dyDescent="0.25">
      <c r="B1" s="7"/>
      <c r="C1" s="7"/>
      <c r="D1" s="7"/>
      <c r="E1" s="7"/>
      <c r="F1" s="7"/>
      <c r="G1" s="7"/>
      <c r="H1" s="7"/>
      <c r="I1" s="7"/>
      <c r="J1" s="7"/>
      <c r="K1" s="7"/>
      <c r="L1" s="7"/>
      <c r="M1" s="7"/>
      <c r="N1" s="7"/>
      <c r="O1" s="7"/>
      <c r="P1" s="7"/>
      <c r="Q1" s="7"/>
      <c r="R1" s="7"/>
      <c r="S1" s="7"/>
      <c r="T1" s="7"/>
      <c r="U1" s="7"/>
      <c r="V1" s="7"/>
    </row>
    <row r="2" spans="2:22" ht="24.75" customHeight="1" thickTop="1" thickBot="1" x14ac:dyDescent="0.25">
      <c r="B2" s="7"/>
      <c r="C2" s="1"/>
      <c r="D2" s="6"/>
      <c r="E2" s="6"/>
      <c r="F2" s="6"/>
      <c r="G2" s="80" t="s">
        <v>147</v>
      </c>
      <c r="H2" s="6"/>
      <c r="I2" s="6"/>
      <c r="J2" s="6"/>
      <c r="K2" s="242"/>
      <c r="L2" s="6"/>
      <c r="M2" s="2"/>
      <c r="N2" s="12"/>
      <c r="O2" s="12"/>
      <c r="P2" s="12"/>
      <c r="Q2" s="12"/>
      <c r="R2" s="12"/>
      <c r="S2" s="12"/>
      <c r="T2" s="7"/>
      <c r="U2" s="7"/>
      <c r="V2" s="7"/>
    </row>
    <row r="3" spans="2:22" ht="6.75" customHeight="1" thickTop="1" thickBot="1" x14ac:dyDescent="0.25">
      <c r="B3" s="7"/>
      <c r="C3" s="13"/>
      <c r="D3" s="16"/>
      <c r="E3" s="16"/>
      <c r="F3" s="16"/>
      <c r="G3" s="16"/>
      <c r="H3" s="16"/>
      <c r="I3" s="16"/>
      <c r="J3" s="16"/>
      <c r="K3" s="16"/>
      <c r="L3" s="16"/>
      <c r="M3" s="15"/>
      <c r="N3" s="12"/>
      <c r="O3" s="12"/>
      <c r="P3" s="12"/>
      <c r="Q3" s="12"/>
      <c r="R3" s="31"/>
      <c r="S3" s="12"/>
      <c r="T3" s="7"/>
      <c r="U3" s="7"/>
      <c r="V3" s="7"/>
    </row>
    <row r="4" spans="2:22" ht="18" customHeight="1" thickTop="1" thickBot="1" x14ac:dyDescent="0.3">
      <c r="B4" s="7"/>
      <c r="C4" s="14"/>
      <c r="D4" s="3" t="s">
        <v>39</v>
      </c>
      <c r="E4" s="10"/>
      <c r="F4" s="298" t="s">
        <v>31</v>
      </c>
      <c r="G4" s="299"/>
      <c r="H4" s="299"/>
      <c r="I4" s="299"/>
      <c r="J4" s="299"/>
      <c r="K4" s="299"/>
      <c r="L4" s="300"/>
      <c r="M4" s="15"/>
      <c r="N4" s="32"/>
      <c r="O4" s="32"/>
      <c r="P4" s="32"/>
      <c r="Q4" s="32"/>
      <c r="R4" s="31"/>
      <c r="S4" s="12"/>
      <c r="T4" s="7"/>
      <c r="U4" s="7"/>
      <c r="V4" s="7"/>
    </row>
    <row r="5" spans="2:22" ht="6.75" customHeight="1" thickTop="1" thickBot="1" x14ac:dyDescent="0.25">
      <c r="B5" s="7"/>
      <c r="C5" s="14"/>
      <c r="D5" s="10"/>
      <c r="E5" s="10"/>
      <c r="F5" s="10"/>
      <c r="G5" s="10"/>
      <c r="H5" s="10"/>
      <c r="I5" s="10"/>
      <c r="J5" s="10"/>
      <c r="K5" s="10"/>
      <c r="L5" s="10"/>
      <c r="M5" s="15"/>
      <c r="N5" s="12"/>
      <c r="O5" s="12"/>
      <c r="P5" s="12"/>
      <c r="Q5" s="12"/>
      <c r="R5" s="31"/>
      <c r="S5" s="12"/>
      <c r="T5" s="7"/>
      <c r="U5" s="7"/>
      <c r="V5" s="7"/>
    </row>
    <row r="6" spans="2:22" ht="18" customHeight="1" thickTop="1" thickBot="1" x14ac:dyDescent="0.25">
      <c r="B6" s="7"/>
      <c r="C6" s="5">
        <v>1</v>
      </c>
      <c r="D6" s="3" t="s">
        <v>62</v>
      </c>
      <c r="E6" s="10"/>
      <c r="F6" s="10"/>
      <c r="G6" s="10"/>
      <c r="H6" s="301" t="s">
        <v>58</v>
      </c>
      <c r="I6" s="302"/>
      <c r="J6" s="302"/>
      <c r="K6" s="302"/>
      <c r="L6" s="303"/>
      <c r="M6" s="15"/>
      <c r="N6" s="12"/>
      <c r="O6" s="12"/>
      <c r="P6" s="12"/>
      <c r="Q6" s="12"/>
      <c r="R6" s="31"/>
      <c r="S6" s="12"/>
      <c r="T6" s="7"/>
      <c r="U6" s="7"/>
      <c r="V6" s="7"/>
    </row>
    <row r="7" spans="2:22" ht="5.0999999999999996" customHeight="1" thickTop="1" thickBot="1" x14ac:dyDescent="0.3">
      <c r="B7" s="7"/>
      <c r="C7" s="14"/>
      <c r="D7" s="10"/>
      <c r="E7" s="10"/>
      <c r="F7" s="10"/>
      <c r="G7" s="10"/>
      <c r="H7" s="18"/>
      <c r="I7" s="18"/>
      <c r="J7" s="18"/>
      <c r="K7" s="18"/>
      <c r="L7" s="18"/>
      <c r="M7" s="15"/>
      <c r="N7" s="12"/>
      <c r="O7" s="12"/>
      <c r="P7" s="12"/>
      <c r="Q7" s="12"/>
      <c r="R7" s="31"/>
      <c r="S7" s="12"/>
      <c r="T7" s="7"/>
      <c r="U7" s="7"/>
      <c r="V7" s="7"/>
    </row>
    <row r="8" spans="2:22" ht="20.100000000000001" customHeight="1" x14ac:dyDescent="0.25">
      <c r="B8" s="7"/>
      <c r="C8" s="14"/>
      <c r="D8" s="54" t="s">
        <v>49</v>
      </c>
      <c r="E8" s="10"/>
      <c r="F8" s="265"/>
      <c r="G8" s="10"/>
      <c r="H8" s="316" t="s">
        <v>55</v>
      </c>
      <c r="I8" s="317"/>
      <c r="J8" s="305">
        <f>F20*F12</f>
        <v>0</v>
      </c>
      <c r="K8" s="306"/>
      <c r="L8" s="246"/>
      <c r="M8" s="15"/>
      <c r="N8" s="12"/>
      <c r="O8" s="12"/>
      <c r="P8" s="12"/>
      <c r="Q8" s="12"/>
      <c r="R8" s="31"/>
      <c r="S8" s="12"/>
      <c r="T8" s="7"/>
      <c r="U8" s="7"/>
      <c r="V8" s="7"/>
    </row>
    <row r="9" spans="2:22" ht="20.100000000000001" customHeight="1" x14ac:dyDescent="0.25">
      <c r="B9" s="7"/>
      <c r="C9" s="14"/>
      <c r="D9" s="55" t="s">
        <v>50</v>
      </c>
      <c r="E9" s="10"/>
      <c r="F9" s="266"/>
      <c r="G9" s="10"/>
      <c r="H9" s="318" t="s">
        <v>15</v>
      </c>
      <c r="I9" s="319"/>
      <c r="J9" s="307">
        <f>(F8*F12)+(J8*F10)</f>
        <v>0</v>
      </c>
      <c r="K9" s="308"/>
      <c r="L9" s="243">
        <f t="shared" ref="L9:L11" si="0">IF(J$8=0,0,J9/J$8)</f>
        <v>0</v>
      </c>
      <c r="M9" s="15"/>
      <c r="N9" s="12"/>
      <c r="O9" s="12"/>
      <c r="P9" s="12"/>
      <c r="Q9" s="12"/>
      <c r="R9" s="31"/>
      <c r="S9" s="12"/>
      <c r="T9" s="7"/>
      <c r="U9" s="7"/>
      <c r="V9" s="7"/>
    </row>
    <row r="10" spans="2:22" ht="20.100000000000001" customHeight="1" x14ac:dyDescent="0.25">
      <c r="B10" s="7"/>
      <c r="C10" s="14"/>
      <c r="D10" s="55" t="s">
        <v>51</v>
      </c>
      <c r="E10" s="10"/>
      <c r="F10" s="267"/>
      <c r="G10" s="10"/>
      <c r="H10" s="320" t="s">
        <v>54</v>
      </c>
      <c r="I10" s="321"/>
      <c r="J10" s="309">
        <f>F9</f>
        <v>0</v>
      </c>
      <c r="K10" s="310"/>
      <c r="L10" s="244">
        <f t="shared" si="0"/>
        <v>0</v>
      </c>
      <c r="M10" s="15"/>
      <c r="N10" s="12"/>
      <c r="O10" s="12"/>
      <c r="P10" s="12"/>
      <c r="Q10" s="12"/>
      <c r="R10" s="31"/>
      <c r="S10" s="12"/>
      <c r="T10" s="7"/>
      <c r="U10" s="7"/>
      <c r="V10" s="7"/>
    </row>
    <row r="11" spans="2:22" ht="20.100000000000001" customHeight="1" x14ac:dyDescent="0.25">
      <c r="B11" s="7"/>
      <c r="C11" s="14"/>
      <c r="D11" s="55" t="s">
        <v>53</v>
      </c>
      <c r="E11" s="10"/>
      <c r="F11" s="267"/>
      <c r="G11" s="10"/>
      <c r="H11" s="322" t="s">
        <v>56</v>
      </c>
      <c r="I11" s="323"/>
      <c r="J11" s="311">
        <f>J10+J9</f>
        <v>0</v>
      </c>
      <c r="K11" s="312"/>
      <c r="L11" s="245">
        <f t="shared" si="0"/>
        <v>0</v>
      </c>
      <c r="M11" s="15"/>
      <c r="N11" s="12"/>
      <c r="O11" s="12"/>
      <c r="P11" s="12"/>
      <c r="Q11" s="12"/>
      <c r="R11" s="31"/>
      <c r="S11" s="12"/>
      <c r="T11" s="7"/>
      <c r="U11" s="7"/>
      <c r="V11" s="7"/>
    </row>
    <row r="12" spans="2:22" ht="20.100000000000001" customHeight="1" thickBot="1" x14ac:dyDescent="0.35">
      <c r="B12" s="7"/>
      <c r="C12" s="14"/>
      <c r="D12" s="56" t="s">
        <v>52</v>
      </c>
      <c r="E12" s="10"/>
      <c r="F12" s="268"/>
      <c r="G12" s="10"/>
      <c r="H12" s="324" t="s">
        <v>57</v>
      </c>
      <c r="I12" s="325"/>
      <c r="J12" s="313">
        <f>J8-J11</f>
        <v>0</v>
      </c>
      <c r="K12" s="314"/>
      <c r="L12" s="247">
        <f>IF(J$8=0,0,J12/J$8)</f>
        <v>0</v>
      </c>
      <c r="M12" s="15"/>
      <c r="N12" s="12"/>
      <c r="O12" s="12"/>
      <c r="P12" s="12"/>
      <c r="Q12" s="12"/>
      <c r="R12" s="31"/>
      <c r="S12" s="12"/>
      <c r="T12" s="7"/>
      <c r="U12" s="7"/>
      <c r="V12" s="7"/>
    </row>
    <row r="13" spans="2:22" ht="17.25" customHeight="1" thickBot="1" x14ac:dyDescent="0.3">
      <c r="B13" s="7"/>
      <c r="C13" s="14"/>
      <c r="D13" s="10"/>
      <c r="E13" s="10"/>
      <c r="F13" s="18"/>
      <c r="G13" s="10"/>
      <c r="H13" s="35"/>
      <c r="I13" s="29"/>
      <c r="J13" s="29"/>
      <c r="K13" s="29"/>
      <c r="L13" s="59"/>
      <c r="M13" s="15"/>
      <c r="N13" s="12"/>
      <c r="O13" s="12"/>
      <c r="P13" s="12"/>
      <c r="Q13" s="12"/>
      <c r="R13" s="31"/>
      <c r="S13" s="12"/>
      <c r="T13" s="7"/>
      <c r="U13" s="7"/>
      <c r="V13" s="7"/>
    </row>
    <row r="14" spans="2:22" ht="18" customHeight="1" thickTop="1" thickBot="1" x14ac:dyDescent="0.3">
      <c r="B14" s="7"/>
      <c r="C14" s="5">
        <v>2</v>
      </c>
      <c r="D14" s="3" t="s">
        <v>43</v>
      </c>
      <c r="E14" s="10"/>
      <c r="F14" s="18"/>
      <c r="G14" s="10"/>
      <c r="H14" s="35"/>
      <c r="I14" s="29"/>
      <c r="J14" s="30"/>
      <c r="K14" s="30"/>
      <c r="L14" s="36"/>
      <c r="M14" s="15"/>
      <c r="N14" s="12"/>
      <c r="O14" s="12"/>
      <c r="P14" s="12"/>
      <c r="Q14" s="12"/>
      <c r="R14" s="31"/>
      <c r="S14" s="12"/>
      <c r="T14" s="7"/>
      <c r="U14" s="7"/>
      <c r="V14" s="7"/>
    </row>
    <row r="15" spans="2:22" ht="5.0999999999999996" customHeight="1" thickTop="1" thickBot="1" x14ac:dyDescent="0.3">
      <c r="B15" s="7"/>
      <c r="C15" s="14"/>
      <c r="D15" s="10"/>
      <c r="E15" s="10"/>
      <c r="F15" s="18"/>
      <c r="G15" s="10"/>
      <c r="H15" s="35"/>
      <c r="I15" s="29"/>
      <c r="J15" s="30"/>
      <c r="K15" s="30"/>
      <c r="L15" s="36"/>
      <c r="M15" s="15"/>
      <c r="N15" s="12"/>
      <c r="O15" s="12"/>
      <c r="P15" s="12"/>
      <c r="Q15" s="12"/>
      <c r="R15" s="31"/>
      <c r="S15" s="12"/>
      <c r="T15" s="7"/>
      <c r="U15" s="7"/>
      <c r="V15" s="7"/>
    </row>
    <row r="16" spans="2:22" ht="20.100000000000001" customHeight="1" thickBot="1" x14ac:dyDescent="0.3">
      <c r="B16" s="7"/>
      <c r="C16" s="14"/>
      <c r="D16" s="26" t="s">
        <v>42</v>
      </c>
      <c r="E16" s="10"/>
      <c r="F16" s="24">
        <f>SB!$E$34</f>
        <v>0</v>
      </c>
      <c r="G16" s="10"/>
      <c r="H16" s="35"/>
      <c r="I16" s="30"/>
      <c r="J16" s="30"/>
      <c r="K16" s="30"/>
      <c r="L16" s="36"/>
      <c r="M16" s="15"/>
      <c r="N16" s="12"/>
      <c r="O16" s="12"/>
      <c r="P16" s="12"/>
      <c r="Q16" s="12"/>
      <c r="R16" s="31"/>
      <c r="S16" s="12"/>
      <c r="T16" s="7"/>
      <c r="U16" s="7"/>
      <c r="V16" s="7"/>
    </row>
    <row r="17" spans="2:22" ht="15.95" customHeight="1" x14ac:dyDescent="0.25">
      <c r="B17" s="7"/>
      <c r="C17" s="14"/>
      <c r="D17" s="57" t="s">
        <v>44</v>
      </c>
      <c r="E17" s="10"/>
      <c r="F17" s="269"/>
      <c r="G17" s="28"/>
      <c r="H17" s="35"/>
      <c r="I17" s="30"/>
      <c r="J17" s="30"/>
      <c r="K17" s="30"/>
      <c r="L17" s="36"/>
      <c r="M17" s="15"/>
      <c r="N17" s="12"/>
      <c r="O17" s="12"/>
      <c r="P17" s="12"/>
      <c r="Q17" s="12"/>
      <c r="R17" s="31"/>
      <c r="S17" s="12"/>
      <c r="T17" s="7"/>
      <c r="U17" s="7"/>
      <c r="V17" s="7"/>
    </row>
    <row r="18" spans="2:22" ht="15.95" customHeight="1" x14ac:dyDescent="0.25">
      <c r="B18" s="7"/>
      <c r="C18" s="14"/>
      <c r="D18" s="58" t="s">
        <v>45</v>
      </c>
      <c r="E18" s="10"/>
      <c r="F18" s="270"/>
      <c r="G18" s="28"/>
      <c r="H18" s="35"/>
      <c r="I18" s="29"/>
      <c r="J18" s="30"/>
      <c r="K18" s="30"/>
      <c r="L18" s="36"/>
      <c r="M18" s="15"/>
      <c r="N18" s="12"/>
      <c r="O18" s="12"/>
      <c r="P18" s="12"/>
      <c r="Q18" s="12"/>
      <c r="R18" s="31"/>
      <c r="S18" s="12"/>
      <c r="T18" s="7"/>
      <c r="U18" s="7"/>
      <c r="V18" s="7"/>
    </row>
    <row r="19" spans="2:22" ht="5.0999999999999996" customHeight="1" thickBot="1" x14ac:dyDescent="0.3">
      <c r="B19" s="7"/>
      <c r="C19" s="14"/>
      <c r="D19" s="10"/>
      <c r="E19" s="10"/>
      <c r="F19" s="18"/>
      <c r="G19" s="10"/>
      <c r="H19" s="35"/>
      <c r="I19" s="29"/>
      <c r="J19" s="30"/>
      <c r="K19" s="30"/>
      <c r="L19" s="36"/>
      <c r="M19" s="15"/>
      <c r="N19" s="12"/>
      <c r="O19" s="12"/>
      <c r="P19" s="12"/>
      <c r="Q19" s="12"/>
      <c r="R19" s="31"/>
      <c r="S19" s="12"/>
      <c r="T19" s="7"/>
      <c r="U19" s="7"/>
      <c r="V19" s="7"/>
    </row>
    <row r="20" spans="2:22" ht="18" customHeight="1" thickTop="1" thickBot="1" x14ac:dyDescent="0.25">
      <c r="B20" s="7"/>
      <c r="C20" s="14"/>
      <c r="D20" s="3" t="s">
        <v>40</v>
      </c>
      <c r="E20" s="10"/>
      <c r="F20" s="27">
        <f>SB!$E$41</f>
        <v>0</v>
      </c>
      <c r="G20" s="10"/>
      <c r="H20" s="37"/>
      <c r="I20" s="4"/>
      <c r="J20" s="4"/>
      <c r="K20" s="4"/>
      <c r="L20" s="38"/>
      <c r="M20" s="15"/>
      <c r="N20" s="12"/>
      <c r="O20" s="12"/>
      <c r="P20" s="12"/>
      <c r="Q20" s="12"/>
      <c r="R20" s="31"/>
      <c r="S20" s="12"/>
      <c r="T20" s="7"/>
      <c r="U20" s="7"/>
      <c r="V20" s="7"/>
    </row>
    <row r="21" spans="2:22" ht="20.100000000000001" customHeight="1" thickTop="1" thickBot="1" x14ac:dyDescent="0.3">
      <c r="B21" s="7"/>
      <c r="C21" s="14"/>
      <c r="D21" s="25" t="s">
        <v>41</v>
      </c>
      <c r="E21" s="10"/>
      <c r="F21" s="271"/>
      <c r="G21" s="10"/>
      <c r="H21" s="39"/>
      <c r="I21" s="40"/>
      <c r="J21" s="40"/>
      <c r="K21" s="40"/>
      <c r="L21" s="41"/>
      <c r="M21" s="15"/>
      <c r="N21" s="12"/>
      <c r="O21" s="12"/>
      <c r="P21" s="12"/>
      <c r="Q21" s="12"/>
      <c r="R21" s="31"/>
      <c r="S21" s="12"/>
      <c r="T21" s="7"/>
      <c r="U21" s="7"/>
      <c r="V21" s="7"/>
    </row>
    <row r="22" spans="2:22" x14ac:dyDescent="0.2">
      <c r="B22" s="7"/>
      <c r="C22" s="14"/>
      <c r="D22" s="17" t="str">
        <f>IF(F17="","",IF(F$21&gt;0,"",IF(F17=SB!$L$8,"","Parece que este precio NO ES ACEPTABLE: DECIDE OTRO PRECIO DE VENTA QUE SEA ACEPTABLE (ponlo abajo)")))</f>
        <v/>
      </c>
      <c r="E22" s="10"/>
      <c r="F22" s="10"/>
      <c r="G22" s="10"/>
      <c r="H22" s="10"/>
      <c r="I22" s="10"/>
      <c r="J22" s="10"/>
      <c r="K22" s="10"/>
      <c r="L22" s="10"/>
      <c r="M22" s="15"/>
      <c r="N22" s="12"/>
      <c r="O22" s="12"/>
      <c r="P22" s="12"/>
      <c r="Q22" s="12"/>
      <c r="R22" s="31"/>
      <c r="S22" s="12"/>
      <c r="T22" s="7"/>
      <c r="U22" s="7"/>
      <c r="V22" s="7"/>
    </row>
    <row r="23" spans="2:22" x14ac:dyDescent="0.2">
      <c r="B23" s="7"/>
      <c r="C23" s="14"/>
      <c r="D23" s="17" t="str">
        <f>IF(F18="","",IF(F$21&gt;0,"",IF(F18=SB!$L$8,"","Parece que este precio NO ES ADECUADO: DECIDE OTRO QUE SEA ADECUADO (ponlo abajo)")))</f>
        <v/>
      </c>
      <c r="E23" s="10"/>
      <c r="F23" s="10"/>
      <c r="G23" s="10"/>
      <c r="H23" s="10"/>
      <c r="I23" s="10"/>
      <c r="J23" s="10"/>
      <c r="K23" s="10"/>
      <c r="L23" s="10"/>
      <c r="M23" s="15"/>
      <c r="N23" s="12"/>
      <c r="O23" s="12"/>
      <c r="P23" s="12"/>
      <c r="Q23" s="12"/>
      <c r="R23" s="31"/>
      <c r="S23" s="12"/>
      <c r="T23" s="7"/>
      <c r="U23" s="7"/>
      <c r="V23" s="7"/>
    </row>
    <row r="24" spans="2:22" x14ac:dyDescent="0.2">
      <c r="B24" s="7"/>
      <c r="C24" s="14"/>
      <c r="D24" s="53" t="s">
        <v>60</v>
      </c>
      <c r="E24" s="10"/>
      <c r="F24" s="10"/>
      <c r="G24" s="10"/>
      <c r="H24" s="10"/>
      <c r="I24" s="10"/>
      <c r="J24" s="10"/>
      <c r="K24" s="10"/>
      <c r="L24" s="10"/>
      <c r="M24" s="15"/>
      <c r="N24" s="12"/>
      <c r="O24" s="12"/>
      <c r="P24" s="12"/>
      <c r="Q24" s="12"/>
      <c r="R24" s="31"/>
      <c r="S24" s="12"/>
      <c r="T24" s="7"/>
      <c r="U24" s="7"/>
      <c r="V24" s="7"/>
    </row>
    <row r="25" spans="2:22" ht="18" customHeight="1" x14ac:dyDescent="0.2">
      <c r="B25" s="7"/>
      <c r="C25" s="14"/>
      <c r="D25" s="42"/>
      <c r="E25" s="43"/>
      <c r="F25" s="43"/>
      <c r="G25" s="43"/>
      <c r="H25" s="43"/>
      <c r="I25" s="43"/>
      <c r="J25" s="43"/>
      <c r="K25" s="43"/>
      <c r="L25" s="44"/>
      <c r="M25" s="15"/>
      <c r="N25" s="12"/>
      <c r="O25" s="12"/>
      <c r="P25" s="12"/>
      <c r="Q25" s="12"/>
      <c r="R25" s="31"/>
      <c r="S25" s="12"/>
      <c r="T25" s="7"/>
      <c r="U25" s="7"/>
      <c r="V25" s="7"/>
    </row>
    <row r="26" spans="2:22" ht="18" customHeight="1" x14ac:dyDescent="0.2">
      <c r="B26" s="9"/>
      <c r="C26" s="19"/>
      <c r="D26" s="45"/>
      <c r="E26" s="46"/>
      <c r="F26" s="47"/>
      <c r="G26" s="47"/>
      <c r="H26" s="47"/>
      <c r="I26" s="47"/>
      <c r="J26" s="47"/>
      <c r="K26" s="47"/>
      <c r="L26" s="48"/>
      <c r="M26" s="20"/>
      <c r="N26" s="33"/>
      <c r="O26" s="33"/>
      <c r="P26" s="33"/>
      <c r="Q26" s="33"/>
      <c r="R26" s="31"/>
      <c r="S26" s="34"/>
      <c r="T26" s="11"/>
      <c r="U26" s="11"/>
      <c r="V26" s="11"/>
    </row>
    <row r="27" spans="2:22" ht="18" customHeight="1" x14ac:dyDescent="0.2">
      <c r="B27" s="9"/>
      <c r="C27" s="19"/>
      <c r="D27" s="45"/>
      <c r="E27" s="46"/>
      <c r="F27" s="47"/>
      <c r="G27" s="47"/>
      <c r="H27" s="47"/>
      <c r="I27" s="47"/>
      <c r="J27" s="47"/>
      <c r="K27" s="47"/>
      <c r="L27" s="48"/>
      <c r="M27" s="20"/>
      <c r="N27" s="33"/>
      <c r="O27" s="33"/>
      <c r="P27" s="33"/>
      <c r="Q27" s="33"/>
      <c r="R27" s="31"/>
      <c r="S27" s="34"/>
      <c r="T27" s="11"/>
      <c r="U27" s="11"/>
      <c r="V27" s="11"/>
    </row>
    <row r="28" spans="2:22" ht="18" customHeight="1" x14ac:dyDescent="0.2">
      <c r="B28" s="9"/>
      <c r="C28" s="19"/>
      <c r="D28" s="45"/>
      <c r="E28" s="46"/>
      <c r="F28" s="47"/>
      <c r="G28" s="47"/>
      <c r="H28" s="47"/>
      <c r="I28" s="47"/>
      <c r="J28" s="47"/>
      <c r="K28" s="47"/>
      <c r="L28" s="48"/>
      <c r="M28" s="20"/>
      <c r="N28" s="33"/>
      <c r="O28" s="33"/>
      <c r="P28" s="33"/>
      <c r="Q28" s="33"/>
      <c r="R28" s="31"/>
      <c r="S28" s="34"/>
      <c r="T28" s="11"/>
      <c r="U28" s="11"/>
      <c r="V28" s="11"/>
    </row>
    <row r="29" spans="2:22" ht="18" customHeight="1" x14ac:dyDescent="0.2">
      <c r="B29" s="9"/>
      <c r="C29" s="19"/>
      <c r="D29" s="45"/>
      <c r="E29" s="46"/>
      <c r="F29" s="47"/>
      <c r="G29" s="47"/>
      <c r="H29" s="47"/>
      <c r="I29" s="47"/>
      <c r="J29" s="47"/>
      <c r="K29" s="47"/>
      <c r="L29" s="48"/>
      <c r="M29" s="20"/>
      <c r="N29" s="33"/>
      <c r="O29" s="33"/>
      <c r="P29" s="33"/>
      <c r="Q29" s="33"/>
      <c r="R29" s="31"/>
      <c r="S29" s="34"/>
      <c r="T29" s="11"/>
      <c r="U29" s="11"/>
      <c r="V29" s="11"/>
    </row>
    <row r="30" spans="2:22" ht="18" customHeight="1" x14ac:dyDescent="0.2">
      <c r="B30" s="9"/>
      <c r="C30" s="19"/>
      <c r="D30" s="45"/>
      <c r="E30" s="46"/>
      <c r="F30" s="47"/>
      <c r="G30" s="47"/>
      <c r="H30" s="47"/>
      <c r="I30" s="47"/>
      <c r="J30" s="47"/>
      <c r="K30" s="47"/>
      <c r="L30" s="48"/>
      <c r="M30" s="20"/>
      <c r="N30" s="33"/>
      <c r="O30" s="33"/>
      <c r="P30" s="33"/>
      <c r="Q30" s="33"/>
      <c r="R30" s="31"/>
      <c r="S30" s="34"/>
      <c r="T30" s="11"/>
      <c r="U30" s="11"/>
      <c r="V30" s="11"/>
    </row>
    <row r="31" spans="2:22" ht="18" customHeight="1" x14ac:dyDescent="0.2">
      <c r="B31" s="9"/>
      <c r="C31" s="19"/>
      <c r="D31" s="45"/>
      <c r="E31" s="46"/>
      <c r="F31" s="47"/>
      <c r="G31" s="47"/>
      <c r="H31" s="47"/>
      <c r="I31" s="47"/>
      <c r="J31" s="47"/>
      <c r="K31" s="47"/>
      <c r="L31" s="48"/>
      <c r="M31" s="20"/>
      <c r="N31" s="33"/>
      <c r="O31" s="33"/>
      <c r="P31" s="33"/>
      <c r="Q31" s="33"/>
      <c r="R31" s="31"/>
      <c r="S31" s="34"/>
      <c r="T31" s="11"/>
      <c r="U31" s="11"/>
      <c r="V31" s="11"/>
    </row>
    <row r="32" spans="2:22" ht="5.0999999999999996" customHeight="1" x14ac:dyDescent="0.2">
      <c r="B32" s="9"/>
      <c r="C32" s="19"/>
      <c r="D32" s="49"/>
      <c r="E32" s="50"/>
      <c r="F32" s="51"/>
      <c r="G32" s="51"/>
      <c r="H32" s="51"/>
      <c r="I32" s="51"/>
      <c r="J32" s="51"/>
      <c r="K32" s="51"/>
      <c r="L32" s="52"/>
      <c r="M32" s="20"/>
      <c r="N32" s="33"/>
      <c r="O32" s="33"/>
      <c r="P32" s="33"/>
      <c r="Q32" s="33"/>
      <c r="R32" s="31"/>
      <c r="S32" s="34"/>
      <c r="T32" s="11"/>
      <c r="U32" s="11"/>
      <c r="V32" s="11"/>
    </row>
    <row r="33" spans="2:22" x14ac:dyDescent="0.2">
      <c r="B33" s="7"/>
      <c r="C33" s="21"/>
      <c r="D33" s="22"/>
      <c r="E33" s="22"/>
      <c r="F33" s="22"/>
      <c r="G33" s="22"/>
      <c r="H33" s="22"/>
      <c r="I33" s="22"/>
      <c r="J33" s="22"/>
      <c r="K33" s="22"/>
      <c r="L33" s="22"/>
      <c r="M33" s="23"/>
      <c r="N33" s="12"/>
      <c r="O33" s="12"/>
      <c r="P33" s="12"/>
      <c r="Q33" s="12"/>
      <c r="R33" s="31"/>
      <c r="S33" s="12"/>
      <c r="T33" s="7"/>
      <c r="U33" s="7"/>
      <c r="V33" s="7"/>
    </row>
    <row r="34" spans="2:22" x14ac:dyDescent="0.2">
      <c r="N34" s="31"/>
      <c r="O34" s="31"/>
      <c r="P34" s="31"/>
      <c r="Q34" s="31"/>
      <c r="R34" s="31"/>
      <c r="S34" s="31"/>
    </row>
    <row r="35" spans="2:22" x14ac:dyDescent="0.2">
      <c r="N35" s="31"/>
      <c r="O35" s="31"/>
      <c r="P35" s="31"/>
      <c r="Q35" s="31"/>
      <c r="R35" s="31"/>
      <c r="S35" s="31"/>
    </row>
    <row r="36" spans="2:22" x14ac:dyDescent="0.2">
      <c r="N36" s="31"/>
      <c r="O36" s="31"/>
      <c r="P36" s="31"/>
      <c r="Q36" s="31"/>
      <c r="R36" s="31"/>
      <c r="S36" s="31"/>
    </row>
    <row r="37" spans="2:22" x14ac:dyDescent="0.2">
      <c r="N37" s="31"/>
      <c r="O37" s="31"/>
      <c r="P37" s="31"/>
      <c r="Q37" s="31"/>
      <c r="R37" s="31"/>
      <c r="S37" s="31"/>
    </row>
    <row r="38" spans="2:22" x14ac:dyDescent="0.2">
      <c r="N38" s="31"/>
      <c r="O38" s="31"/>
      <c r="P38" s="31"/>
      <c r="Q38" s="31"/>
      <c r="R38" s="31"/>
      <c r="S38" s="31"/>
    </row>
    <row r="39" spans="2:22" x14ac:dyDescent="0.2">
      <c r="N39" s="31"/>
      <c r="O39" s="31"/>
      <c r="P39" s="31"/>
      <c r="Q39" s="31"/>
      <c r="R39" s="31"/>
      <c r="S39" s="31"/>
    </row>
    <row r="40" spans="2:22" x14ac:dyDescent="0.2">
      <c r="N40" s="31"/>
      <c r="O40" s="31"/>
      <c r="P40" s="31"/>
      <c r="Q40" s="31"/>
      <c r="R40" s="31"/>
      <c r="S40" s="31"/>
    </row>
    <row r="41" spans="2:22" x14ac:dyDescent="0.2">
      <c r="N41" s="31"/>
      <c r="O41" s="31"/>
      <c r="P41" s="31"/>
      <c r="Q41" s="31"/>
      <c r="R41" s="31"/>
      <c r="S41" s="31"/>
    </row>
    <row r="42" spans="2:22" x14ac:dyDescent="0.2">
      <c r="N42" s="31"/>
      <c r="O42" s="31"/>
      <c r="P42" s="31"/>
      <c r="Q42" s="31"/>
      <c r="R42" s="31"/>
      <c r="S42" s="31"/>
    </row>
    <row r="43" spans="2:22" x14ac:dyDescent="0.2">
      <c r="N43" s="31"/>
      <c r="O43" s="31"/>
      <c r="P43" s="31"/>
      <c r="Q43" s="31"/>
      <c r="R43" s="31"/>
      <c r="S43" s="31"/>
    </row>
    <row r="44" spans="2:22" x14ac:dyDescent="0.2">
      <c r="N44" s="31"/>
      <c r="O44" s="31"/>
      <c r="P44" s="31"/>
      <c r="Q44" s="31"/>
      <c r="R44" s="31"/>
      <c r="S44" s="31"/>
    </row>
    <row r="45" spans="2:22" x14ac:dyDescent="0.2">
      <c r="N45" s="31"/>
      <c r="O45" s="31"/>
      <c r="P45" s="31"/>
      <c r="Q45" s="31"/>
      <c r="R45" s="31"/>
      <c r="S45" s="31"/>
    </row>
    <row r="46" spans="2:22" x14ac:dyDescent="0.2">
      <c r="N46" s="31"/>
      <c r="O46" s="31"/>
      <c r="P46" s="31"/>
      <c r="Q46" s="31"/>
      <c r="R46" s="31"/>
      <c r="S46" s="31"/>
    </row>
    <row r="47" spans="2:22" x14ac:dyDescent="0.2">
      <c r="N47" s="31"/>
      <c r="O47" s="31"/>
      <c r="P47" s="31"/>
      <c r="Q47" s="31"/>
      <c r="R47" s="31"/>
      <c r="S47" s="31"/>
    </row>
    <row r="48" spans="2:22" x14ac:dyDescent="0.2">
      <c r="N48" s="31"/>
      <c r="O48" s="31"/>
      <c r="P48" s="31"/>
      <c r="Q48" s="31"/>
      <c r="R48" s="31"/>
      <c r="S48" s="31"/>
    </row>
    <row r="49" spans="14:19" x14ac:dyDescent="0.2">
      <c r="N49" s="31"/>
      <c r="O49" s="31"/>
      <c r="P49" s="31"/>
      <c r="Q49" s="31"/>
      <c r="R49" s="31"/>
      <c r="S49" s="31"/>
    </row>
    <row r="50" spans="14:19" x14ac:dyDescent="0.2">
      <c r="N50" s="31"/>
      <c r="O50" s="31"/>
      <c r="P50" s="31"/>
      <c r="Q50" s="31"/>
      <c r="R50" s="31"/>
      <c r="S50" s="31"/>
    </row>
    <row r="51" spans="14:19" x14ac:dyDescent="0.2">
      <c r="N51" s="31"/>
      <c r="O51" s="31"/>
      <c r="P51" s="31"/>
      <c r="Q51" s="31"/>
      <c r="R51" s="31"/>
      <c r="S51" s="31"/>
    </row>
    <row r="52" spans="14:19" x14ac:dyDescent="0.2">
      <c r="N52" s="31"/>
      <c r="O52" s="31"/>
      <c r="P52" s="31"/>
      <c r="Q52" s="31"/>
      <c r="R52" s="31"/>
      <c r="S52" s="31"/>
    </row>
    <row r="53" spans="14:19" x14ac:dyDescent="0.2">
      <c r="N53" s="31"/>
      <c r="O53" s="31"/>
      <c r="P53" s="31"/>
      <c r="Q53" s="31"/>
      <c r="R53" s="31"/>
      <c r="S53" s="31"/>
    </row>
    <row r="54" spans="14:19" x14ac:dyDescent="0.2">
      <c r="N54" s="31"/>
      <c r="O54" s="31"/>
      <c r="P54" s="31"/>
      <c r="Q54" s="31"/>
      <c r="R54" s="31"/>
      <c r="S54" s="31"/>
    </row>
    <row r="55" spans="14:19" x14ac:dyDescent="0.2">
      <c r="N55" s="31"/>
      <c r="O55" s="31"/>
      <c r="P55" s="31"/>
      <c r="Q55" s="31"/>
      <c r="R55" s="31"/>
      <c r="S55" s="31"/>
    </row>
    <row r="56" spans="14:19" x14ac:dyDescent="0.2">
      <c r="N56" s="31"/>
      <c r="O56" s="31"/>
      <c r="P56" s="31"/>
      <c r="Q56" s="31"/>
      <c r="R56" s="31"/>
      <c r="S56" s="31"/>
    </row>
    <row r="57" spans="14:19" x14ac:dyDescent="0.2">
      <c r="N57" s="31"/>
      <c r="O57" s="31"/>
      <c r="P57" s="31"/>
      <c r="Q57" s="31"/>
      <c r="R57" s="31"/>
      <c r="S57" s="31"/>
    </row>
    <row r="58" spans="14:19" x14ac:dyDescent="0.2">
      <c r="N58" s="31"/>
      <c r="O58" s="31"/>
      <c r="P58" s="31"/>
      <c r="Q58" s="31"/>
      <c r="R58" s="31"/>
      <c r="S58" s="31"/>
    </row>
    <row r="59" spans="14:19" x14ac:dyDescent="0.2">
      <c r="N59" s="31"/>
      <c r="O59" s="31"/>
      <c r="P59" s="31"/>
      <c r="Q59" s="31"/>
      <c r="R59" s="31"/>
      <c r="S59" s="31"/>
    </row>
    <row r="60" spans="14:19" x14ac:dyDescent="0.2">
      <c r="N60" s="31"/>
      <c r="O60" s="31"/>
      <c r="P60" s="31"/>
      <c r="Q60" s="31"/>
      <c r="R60" s="31"/>
      <c r="S60" s="31"/>
    </row>
    <row r="61" spans="14:19" x14ac:dyDescent="0.2">
      <c r="N61" s="31"/>
      <c r="O61" s="31"/>
      <c r="P61" s="31"/>
      <c r="Q61" s="31"/>
      <c r="R61" s="31"/>
      <c r="S61" s="31"/>
    </row>
    <row r="62" spans="14:19" x14ac:dyDescent="0.2">
      <c r="N62" s="31"/>
      <c r="O62" s="31"/>
      <c r="P62" s="31"/>
      <c r="Q62" s="31"/>
      <c r="R62" s="31"/>
      <c r="S62" s="31"/>
    </row>
    <row r="63" spans="14:19" x14ac:dyDescent="0.2">
      <c r="N63" s="31"/>
      <c r="O63" s="31"/>
      <c r="P63" s="31"/>
      <c r="Q63" s="31"/>
      <c r="R63" s="31"/>
      <c r="S63" s="31"/>
    </row>
    <row r="64" spans="14:19" x14ac:dyDescent="0.2">
      <c r="N64" s="31"/>
      <c r="O64" s="31"/>
      <c r="P64" s="31"/>
      <c r="Q64" s="31"/>
      <c r="R64" s="31"/>
      <c r="S64" s="31"/>
    </row>
    <row r="65" spans="14:19" x14ac:dyDescent="0.2">
      <c r="N65" s="31"/>
      <c r="O65" s="31"/>
      <c r="P65" s="31"/>
      <c r="Q65" s="31"/>
      <c r="R65" s="31"/>
      <c r="S65" s="31"/>
    </row>
    <row r="66" spans="14:19" x14ac:dyDescent="0.2">
      <c r="N66" s="31"/>
      <c r="O66" s="31"/>
      <c r="P66" s="31"/>
      <c r="Q66" s="31"/>
      <c r="R66" s="31"/>
      <c r="S66" s="31"/>
    </row>
    <row r="67" spans="14:19" x14ac:dyDescent="0.2">
      <c r="N67" s="31"/>
      <c r="O67" s="31"/>
      <c r="P67" s="31"/>
      <c r="Q67" s="31"/>
      <c r="R67" s="31"/>
      <c r="S67" s="31"/>
    </row>
    <row r="68" spans="14:19" x14ac:dyDescent="0.2">
      <c r="N68" s="31"/>
      <c r="O68" s="31"/>
      <c r="P68" s="31"/>
      <c r="Q68" s="31"/>
      <c r="R68" s="31"/>
      <c r="S68" s="31"/>
    </row>
    <row r="69" spans="14:19" x14ac:dyDescent="0.2">
      <c r="N69" s="31"/>
      <c r="O69" s="31"/>
      <c r="P69" s="31"/>
      <c r="Q69" s="31"/>
      <c r="R69" s="31"/>
      <c r="S69" s="31"/>
    </row>
    <row r="70" spans="14:19" x14ac:dyDescent="0.2">
      <c r="N70" s="31"/>
      <c r="O70" s="31"/>
      <c r="P70" s="31"/>
      <c r="Q70" s="31"/>
      <c r="R70" s="31"/>
      <c r="S70" s="31"/>
    </row>
    <row r="71" spans="14:19" x14ac:dyDescent="0.2">
      <c r="N71" s="31"/>
      <c r="O71" s="31"/>
      <c r="P71" s="31"/>
      <c r="Q71" s="31"/>
      <c r="R71" s="31"/>
      <c r="S71" s="31"/>
    </row>
    <row r="72" spans="14:19" x14ac:dyDescent="0.2">
      <c r="N72" s="31"/>
      <c r="O72" s="31"/>
      <c r="P72" s="31"/>
      <c r="Q72" s="31"/>
      <c r="R72" s="31"/>
      <c r="S72" s="31"/>
    </row>
    <row r="73" spans="14:19" x14ac:dyDescent="0.2">
      <c r="N73" s="31"/>
      <c r="O73" s="31"/>
      <c r="P73" s="31"/>
      <c r="Q73" s="31"/>
      <c r="R73" s="31"/>
      <c r="S73" s="31"/>
    </row>
    <row r="74" spans="14:19" x14ac:dyDescent="0.2">
      <c r="N74" s="31"/>
      <c r="O74" s="31"/>
      <c r="P74" s="31"/>
      <c r="Q74" s="31"/>
      <c r="R74" s="31"/>
      <c r="S74" s="31"/>
    </row>
    <row r="75" spans="14:19" x14ac:dyDescent="0.2">
      <c r="N75" s="31"/>
      <c r="O75" s="31"/>
      <c r="P75" s="31"/>
      <c r="Q75" s="31"/>
      <c r="R75" s="31"/>
      <c r="S75" s="31"/>
    </row>
    <row r="76" spans="14:19" x14ac:dyDescent="0.2">
      <c r="N76" s="31"/>
      <c r="O76" s="31"/>
      <c r="P76" s="31"/>
      <c r="Q76" s="31"/>
      <c r="R76" s="31"/>
      <c r="S76" s="31"/>
    </row>
    <row r="77" spans="14:19" x14ac:dyDescent="0.2">
      <c r="N77" s="31"/>
      <c r="O77" s="31"/>
      <c r="P77" s="31"/>
      <c r="Q77" s="31"/>
      <c r="R77" s="31"/>
      <c r="S77" s="31"/>
    </row>
    <row r="78" spans="14:19" x14ac:dyDescent="0.2">
      <c r="N78" s="31"/>
      <c r="O78" s="31"/>
      <c r="P78" s="31"/>
      <c r="Q78" s="31"/>
      <c r="R78" s="31"/>
      <c r="S78" s="31"/>
    </row>
    <row r="79" spans="14:19" x14ac:dyDescent="0.2">
      <c r="N79" s="31"/>
      <c r="O79" s="31"/>
      <c r="P79" s="31"/>
      <c r="Q79" s="31"/>
      <c r="R79" s="31"/>
      <c r="S79" s="31"/>
    </row>
    <row r="80" spans="14:19" x14ac:dyDescent="0.2">
      <c r="N80" s="31"/>
      <c r="O80" s="31"/>
      <c r="P80" s="31"/>
      <c r="Q80" s="31"/>
      <c r="R80" s="31"/>
      <c r="S80" s="31"/>
    </row>
    <row r="81" spans="3:14" ht="13.5" thickBot="1" x14ac:dyDescent="0.25">
      <c r="C81" s="69"/>
      <c r="D81" s="70"/>
      <c r="E81" s="70"/>
      <c r="F81" s="70"/>
      <c r="G81" s="70"/>
      <c r="H81" s="70"/>
      <c r="I81" s="70"/>
      <c r="J81" s="70"/>
      <c r="K81" s="70"/>
      <c r="L81" s="70"/>
      <c r="M81" s="71"/>
      <c r="N81" s="33"/>
    </row>
    <row r="82" spans="3:14" ht="21.75" thickTop="1" thickBot="1" x14ac:dyDescent="0.25">
      <c r="C82" s="72"/>
      <c r="D82" s="60" t="s">
        <v>59</v>
      </c>
      <c r="E82" s="10"/>
      <c r="F82" s="10"/>
      <c r="G82" s="10"/>
      <c r="H82" s="10"/>
      <c r="I82" s="10"/>
      <c r="J82" s="10"/>
      <c r="K82" s="10"/>
      <c r="L82" s="10"/>
      <c r="M82" s="15"/>
      <c r="N82" s="33"/>
    </row>
    <row r="83" spans="3:14" ht="9.9499999999999993" customHeight="1" thickTop="1" x14ac:dyDescent="0.2">
      <c r="C83" s="72"/>
      <c r="D83" s="10"/>
      <c r="E83" s="10"/>
      <c r="F83" s="10"/>
      <c r="G83" s="10"/>
      <c r="H83" s="10"/>
      <c r="I83" s="10"/>
      <c r="J83" s="10"/>
      <c r="K83" s="10"/>
      <c r="L83" s="10"/>
      <c r="M83" s="15"/>
      <c r="N83" s="33"/>
    </row>
    <row r="84" spans="3:14" ht="14.25" x14ac:dyDescent="0.2">
      <c r="C84" s="73"/>
      <c r="D84" s="62" t="s">
        <v>177</v>
      </c>
      <c r="E84" s="61"/>
      <c r="F84" s="61"/>
      <c r="G84" s="61"/>
      <c r="H84" s="61"/>
      <c r="I84" s="61"/>
      <c r="J84" s="61"/>
      <c r="K84" s="61"/>
      <c r="L84" s="61"/>
      <c r="M84" s="74"/>
      <c r="N84" s="33"/>
    </row>
    <row r="85" spans="3:14" x14ac:dyDescent="0.2">
      <c r="C85" s="73"/>
      <c r="D85" s="64" t="s">
        <v>79</v>
      </c>
      <c r="E85" s="61"/>
      <c r="F85" s="61"/>
      <c r="G85" s="61"/>
      <c r="H85" s="61"/>
      <c r="I85" s="61"/>
      <c r="J85" s="61"/>
      <c r="K85" s="61"/>
      <c r="L85" s="61"/>
      <c r="M85" s="74"/>
      <c r="N85" s="33"/>
    </row>
    <row r="86" spans="3:14" ht="5.0999999999999996" customHeight="1" x14ac:dyDescent="0.2">
      <c r="C86" s="73"/>
      <c r="D86" s="63"/>
      <c r="E86" s="61"/>
      <c r="F86" s="61"/>
      <c r="G86" s="61"/>
      <c r="H86" s="61"/>
      <c r="I86" s="61"/>
      <c r="J86" s="61"/>
      <c r="K86" s="61"/>
      <c r="L86" s="61"/>
      <c r="M86" s="74"/>
      <c r="N86" s="33"/>
    </row>
    <row r="87" spans="3:14" ht="20.100000000000001" customHeight="1" x14ac:dyDescent="0.2">
      <c r="C87" s="73"/>
      <c r="D87" s="63" t="s">
        <v>61</v>
      </c>
      <c r="E87" s="61"/>
      <c r="F87" s="61"/>
      <c r="G87" s="61"/>
      <c r="H87" s="61"/>
      <c r="I87" s="61"/>
      <c r="J87" s="61"/>
      <c r="K87" s="61"/>
      <c r="L87" s="61"/>
      <c r="M87" s="74"/>
      <c r="N87" s="33"/>
    </row>
    <row r="88" spans="3:14" ht="15.95" customHeight="1" x14ac:dyDescent="0.2">
      <c r="C88" s="73"/>
      <c r="D88" s="68" t="s">
        <v>63</v>
      </c>
      <c r="E88" s="61"/>
      <c r="F88" s="61"/>
      <c r="G88" s="61"/>
      <c r="H88" s="61"/>
      <c r="I88" s="61"/>
      <c r="J88" s="61"/>
      <c r="K88" s="61"/>
      <c r="L88" s="61"/>
      <c r="M88" s="74"/>
      <c r="N88" s="33"/>
    </row>
    <row r="89" spans="3:14" x14ac:dyDescent="0.2">
      <c r="C89" s="73"/>
      <c r="D89" s="65" t="s">
        <v>33</v>
      </c>
      <c r="E89" s="61"/>
      <c r="F89" s="66" t="s">
        <v>64</v>
      </c>
      <c r="G89" s="61"/>
      <c r="H89" s="61"/>
      <c r="I89" s="61"/>
      <c r="J89" s="61"/>
      <c r="K89" s="61"/>
      <c r="L89" s="61"/>
      <c r="M89" s="74"/>
      <c r="N89" s="33"/>
    </row>
    <row r="90" spans="3:14" x14ac:dyDescent="0.2">
      <c r="C90" s="73"/>
      <c r="D90" s="65" t="s">
        <v>35</v>
      </c>
      <c r="E90" s="61"/>
      <c r="F90" s="66" t="s">
        <v>65</v>
      </c>
      <c r="G90" s="61"/>
      <c r="H90" s="61"/>
      <c r="I90" s="61"/>
      <c r="J90" s="61"/>
      <c r="K90" s="61"/>
      <c r="L90" s="61"/>
      <c r="M90" s="74"/>
      <c r="N90" s="33"/>
    </row>
    <row r="91" spans="3:14" x14ac:dyDescent="0.2">
      <c r="C91" s="73"/>
      <c r="D91" s="65" t="s">
        <v>34</v>
      </c>
      <c r="E91" s="61"/>
      <c r="F91" s="66" t="s">
        <v>66</v>
      </c>
      <c r="G91" s="61"/>
      <c r="H91" s="61"/>
      <c r="I91" s="61"/>
      <c r="J91" s="61"/>
      <c r="K91" s="61"/>
      <c r="L91" s="61"/>
      <c r="M91" s="74"/>
      <c r="N91" s="33"/>
    </row>
    <row r="92" spans="3:14" x14ac:dyDescent="0.2">
      <c r="C92" s="73"/>
      <c r="D92" s="65" t="s">
        <v>53</v>
      </c>
      <c r="E92" s="61"/>
      <c r="F92" s="66" t="s">
        <v>67</v>
      </c>
      <c r="G92" s="61"/>
      <c r="H92" s="61"/>
      <c r="I92" s="61"/>
      <c r="J92" s="61"/>
      <c r="K92" s="61"/>
      <c r="L92" s="61"/>
      <c r="M92" s="74"/>
      <c r="N92" s="33"/>
    </row>
    <row r="93" spans="3:14" x14ac:dyDescent="0.2">
      <c r="C93" s="75"/>
      <c r="D93" s="65" t="s">
        <v>48</v>
      </c>
      <c r="E93" s="10"/>
      <c r="F93" s="66" t="s">
        <v>68</v>
      </c>
      <c r="G93" s="10"/>
      <c r="H93" s="10"/>
      <c r="I93" s="10"/>
      <c r="J93" s="10"/>
      <c r="K93" s="10"/>
      <c r="L93" s="10"/>
      <c r="M93" s="76"/>
      <c r="N93" s="33"/>
    </row>
    <row r="94" spans="3:14" x14ac:dyDescent="0.2">
      <c r="C94" s="75"/>
      <c r="D94" s="10"/>
      <c r="E94" s="10"/>
      <c r="F94" s="10"/>
      <c r="G94" s="10"/>
      <c r="H94" s="10"/>
      <c r="I94" s="10"/>
      <c r="J94" s="10"/>
      <c r="K94" s="10"/>
      <c r="L94" s="10"/>
      <c r="M94" s="76"/>
    </row>
    <row r="95" spans="3:14" x14ac:dyDescent="0.2">
      <c r="C95" s="75"/>
      <c r="D95" s="68" t="s">
        <v>69</v>
      </c>
      <c r="E95" s="10"/>
      <c r="F95" s="10"/>
      <c r="G95" s="10"/>
      <c r="H95" s="10"/>
      <c r="I95" s="10"/>
      <c r="J95" s="10"/>
      <c r="K95" s="10"/>
      <c r="L95" s="10"/>
      <c r="M95" s="76"/>
    </row>
    <row r="96" spans="3:14" x14ac:dyDescent="0.2">
      <c r="C96" s="75"/>
      <c r="D96" s="65" t="s">
        <v>42</v>
      </c>
      <c r="E96" s="10"/>
      <c r="F96" s="10" t="s">
        <v>70</v>
      </c>
      <c r="G96" s="10"/>
      <c r="H96" s="10"/>
      <c r="I96" s="10"/>
      <c r="J96" s="10"/>
      <c r="K96" s="10"/>
      <c r="L96" s="10"/>
      <c r="M96" s="76"/>
    </row>
    <row r="97" spans="3:13" x14ac:dyDescent="0.2">
      <c r="C97" s="75"/>
      <c r="D97" s="65" t="s">
        <v>44</v>
      </c>
      <c r="E97" s="10"/>
      <c r="F97" s="10" t="s">
        <v>71</v>
      </c>
      <c r="G97" s="10"/>
      <c r="H97" s="10"/>
      <c r="I97" s="10"/>
      <c r="J97" s="10"/>
      <c r="K97" s="10"/>
      <c r="L97" s="10"/>
      <c r="M97" s="76"/>
    </row>
    <row r="98" spans="3:13" x14ac:dyDescent="0.2">
      <c r="C98" s="75"/>
      <c r="D98" s="65" t="s">
        <v>45</v>
      </c>
      <c r="E98" s="10"/>
      <c r="F98" s="10" t="s">
        <v>72</v>
      </c>
      <c r="G98" s="10"/>
      <c r="H98" s="10"/>
      <c r="I98" s="10"/>
      <c r="J98" s="10"/>
      <c r="K98" s="10"/>
      <c r="L98" s="10"/>
      <c r="M98" s="76"/>
    </row>
    <row r="99" spans="3:13" x14ac:dyDescent="0.2">
      <c r="C99" s="75"/>
      <c r="D99" s="315" t="s">
        <v>73</v>
      </c>
      <c r="E99" s="315"/>
      <c r="F99" s="315"/>
      <c r="G99" s="315"/>
      <c r="H99" s="315"/>
      <c r="I99" s="315"/>
      <c r="J99" s="315"/>
      <c r="K99" s="315"/>
      <c r="L99" s="10"/>
      <c r="M99" s="76"/>
    </row>
    <row r="100" spans="3:13" x14ac:dyDescent="0.2">
      <c r="C100" s="75"/>
      <c r="D100" s="65" t="s">
        <v>41</v>
      </c>
      <c r="E100" s="10"/>
      <c r="F100" s="10" t="s">
        <v>74</v>
      </c>
      <c r="G100" s="10"/>
      <c r="H100" s="10"/>
      <c r="I100" s="10"/>
      <c r="J100" s="10"/>
      <c r="K100" s="10"/>
      <c r="L100" s="10"/>
      <c r="M100" s="76"/>
    </row>
    <row r="101" spans="3:13" x14ac:dyDescent="0.2">
      <c r="C101" s="75"/>
      <c r="D101" s="65" t="s">
        <v>40</v>
      </c>
      <c r="E101" s="10"/>
      <c r="F101" s="10" t="s">
        <v>75</v>
      </c>
      <c r="G101" s="10"/>
      <c r="H101" s="10"/>
      <c r="I101" s="10"/>
      <c r="J101" s="10"/>
      <c r="K101" s="10"/>
      <c r="L101" s="10"/>
      <c r="M101" s="76"/>
    </row>
    <row r="102" spans="3:13" x14ac:dyDescent="0.2">
      <c r="C102" s="75"/>
      <c r="D102" s="65"/>
      <c r="E102" s="10"/>
      <c r="F102" s="10"/>
      <c r="G102" s="10"/>
      <c r="H102" s="10"/>
      <c r="I102" s="10"/>
      <c r="J102" s="10"/>
      <c r="K102" s="10"/>
      <c r="L102" s="10"/>
      <c r="M102" s="76"/>
    </row>
    <row r="103" spans="3:13" ht="14.25" x14ac:dyDescent="0.2">
      <c r="C103" s="75"/>
      <c r="D103" s="63" t="s">
        <v>76</v>
      </c>
      <c r="E103" s="10"/>
      <c r="F103" s="10"/>
      <c r="G103" s="10"/>
      <c r="H103" s="10"/>
      <c r="I103" s="10"/>
      <c r="J103" s="10"/>
      <c r="K103" s="10"/>
      <c r="L103" s="10"/>
      <c r="M103" s="76"/>
    </row>
    <row r="104" spans="3:13" ht="18" customHeight="1" x14ac:dyDescent="0.2">
      <c r="C104" s="75"/>
      <c r="D104" s="64" t="s">
        <v>77</v>
      </c>
      <c r="E104" s="10"/>
      <c r="F104" s="10"/>
      <c r="G104" s="10"/>
      <c r="H104" s="10"/>
      <c r="I104" s="10"/>
      <c r="J104" s="10"/>
      <c r="K104" s="10"/>
      <c r="L104" s="10"/>
      <c r="M104" s="76"/>
    </row>
    <row r="105" spans="3:13" x14ac:dyDescent="0.2">
      <c r="C105" s="75"/>
      <c r="D105" s="64" t="s">
        <v>78</v>
      </c>
      <c r="E105" s="10"/>
      <c r="F105" s="10"/>
      <c r="G105" s="10"/>
      <c r="H105" s="10"/>
      <c r="I105" s="10"/>
      <c r="J105" s="10"/>
      <c r="K105" s="10"/>
      <c r="L105" s="10"/>
      <c r="M105" s="76"/>
    </row>
    <row r="106" spans="3:13" x14ac:dyDescent="0.2">
      <c r="C106" s="75"/>
      <c r="D106" s="10" t="s">
        <v>80</v>
      </c>
      <c r="E106" s="10"/>
      <c r="F106" s="10"/>
      <c r="G106" s="10"/>
      <c r="H106" s="10"/>
      <c r="I106" s="10"/>
      <c r="J106" s="10"/>
      <c r="K106" s="10"/>
      <c r="L106" s="10"/>
      <c r="M106" s="76"/>
    </row>
    <row r="107" spans="3:13" x14ac:dyDescent="0.2">
      <c r="C107" s="77"/>
      <c r="D107" s="78"/>
      <c r="E107" s="78"/>
      <c r="F107" s="78"/>
      <c r="G107" s="78"/>
      <c r="H107" s="78"/>
      <c r="I107" s="78"/>
      <c r="J107" s="78"/>
      <c r="K107" s="78"/>
      <c r="L107" s="78"/>
      <c r="M107" s="79"/>
    </row>
    <row r="108" spans="3:13" ht="13.5" thickBot="1" x14ac:dyDescent="0.25">
      <c r="C108" s="69"/>
      <c r="D108" s="83"/>
      <c r="E108" s="83"/>
      <c r="F108" s="83"/>
      <c r="G108" s="83"/>
      <c r="H108" s="83"/>
      <c r="I108" s="83"/>
      <c r="J108" s="83"/>
      <c r="K108" s="83"/>
      <c r="L108" s="83"/>
      <c r="M108" s="71"/>
    </row>
    <row r="109" spans="3:13" ht="21.75" thickTop="1" thickBot="1" x14ac:dyDescent="0.25">
      <c r="C109" s="72"/>
      <c r="D109" s="60" t="s">
        <v>81</v>
      </c>
      <c r="E109" s="10"/>
      <c r="F109" s="10"/>
      <c r="G109" s="10"/>
      <c r="H109" s="10"/>
      <c r="I109" s="10"/>
      <c r="J109" s="10"/>
      <c r="K109" s="10"/>
      <c r="L109" s="10"/>
      <c r="M109" s="15"/>
    </row>
    <row r="110" spans="3:13" ht="18" thickTop="1" x14ac:dyDescent="0.3">
      <c r="C110" s="72"/>
      <c r="D110" s="84"/>
      <c r="E110" s="84"/>
      <c r="F110" s="84"/>
      <c r="G110" s="84"/>
      <c r="H110" s="84"/>
      <c r="I110" s="84"/>
      <c r="J110" s="84"/>
      <c r="K110" s="84"/>
      <c r="L110" s="84"/>
      <c r="M110" s="15"/>
    </row>
    <row r="111" spans="3:13" x14ac:dyDescent="0.2">
      <c r="C111" s="72"/>
      <c r="D111" s="10"/>
      <c r="E111" s="10"/>
      <c r="F111" s="10"/>
      <c r="G111" s="10"/>
      <c r="H111" s="10"/>
      <c r="I111" s="10"/>
      <c r="J111" s="10"/>
      <c r="K111" s="10"/>
      <c r="L111" s="10"/>
      <c r="M111" s="15"/>
    </row>
    <row r="112" spans="3:13" x14ac:dyDescent="0.2">
      <c r="C112" s="72"/>
      <c r="D112" s="10"/>
      <c r="E112" s="10"/>
      <c r="F112" s="10"/>
      <c r="G112" s="10"/>
      <c r="H112" s="10"/>
      <c r="I112" s="10"/>
      <c r="J112" s="10"/>
      <c r="K112" s="10"/>
      <c r="L112" s="10"/>
      <c r="M112" s="15"/>
    </row>
    <row r="113" spans="3:13" x14ac:dyDescent="0.2">
      <c r="C113" s="72"/>
      <c r="D113" s="10"/>
      <c r="E113" s="10"/>
      <c r="F113" s="10"/>
      <c r="G113" s="10"/>
      <c r="H113" s="10"/>
      <c r="I113" s="10"/>
      <c r="J113" s="10"/>
      <c r="K113" s="10"/>
      <c r="L113" s="10"/>
      <c r="M113" s="15"/>
    </row>
    <row r="114" spans="3:13" x14ac:dyDescent="0.2">
      <c r="C114" s="72"/>
      <c r="D114" s="10"/>
      <c r="E114" s="10"/>
      <c r="F114" s="10"/>
      <c r="G114" s="10"/>
      <c r="H114" s="10"/>
      <c r="I114" s="10"/>
      <c r="J114" s="10"/>
      <c r="K114" s="10"/>
      <c r="L114" s="10"/>
      <c r="M114" s="15"/>
    </row>
    <row r="115" spans="3:13" x14ac:dyDescent="0.2">
      <c r="C115" s="72"/>
      <c r="D115" s="10"/>
      <c r="E115" s="10"/>
      <c r="F115" s="10"/>
      <c r="G115" s="10"/>
      <c r="H115" s="10"/>
      <c r="I115" s="10"/>
      <c r="J115" s="10"/>
      <c r="K115" s="10"/>
      <c r="L115" s="10"/>
      <c r="M115" s="15"/>
    </row>
    <row r="116" spans="3:13" x14ac:dyDescent="0.2">
      <c r="C116" s="72"/>
      <c r="D116" s="10"/>
      <c r="E116" s="10"/>
      <c r="F116" s="10"/>
      <c r="G116" s="10"/>
      <c r="H116" s="10"/>
      <c r="I116" s="10"/>
      <c r="J116" s="10"/>
      <c r="K116" s="10"/>
      <c r="L116" s="10"/>
      <c r="M116" s="15"/>
    </row>
    <row r="117" spans="3:13" x14ac:dyDescent="0.2">
      <c r="C117" s="72"/>
      <c r="D117" s="10"/>
      <c r="E117" s="10"/>
      <c r="F117" s="10"/>
      <c r="G117" s="10"/>
      <c r="H117" s="10"/>
      <c r="I117" s="10"/>
      <c r="J117" s="10"/>
      <c r="K117" s="10"/>
      <c r="L117" s="10"/>
      <c r="M117" s="15"/>
    </row>
    <row r="118" spans="3:13" x14ac:dyDescent="0.2">
      <c r="C118" s="72"/>
      <c r="D118" s="10"/>
      <c r="E118" s="10"/>
      <c r="F118" s="10"/>
      <c r="G118" s="10"/>
      <c r="H118" s="10"/>
      <c r="I118" s="10"/>
      <c r="J118" s="10"/>
      <c r="K118" s="10"/>
      <c r="L118" s="10"/>
      <c r="M118" s="15"/>
    </row>
    <row r="119" spans="3:13" ht="17.25" x14ac:dyDescent="0.3">
      <c r="C119" s="72"/>
      <c r="D119" s="304" t="s">
        <v>82</v>
      </c>
      <c r="E119" s="304"/>
      <c r="F119" s="304"/>
      <c r="G119" s="304"/>
      <c r="H119" s="304"/>
      <c r="I119" s="304"/>
      <c r="J119" s="304"/>
      <c r="K119" s="304"/>
      <c r="L119" s="304"/>
      <c r="M119" s="15"/>
    </row>
    <row r="120" spans="3:13" ht="17.25" x14ac:dyDescent="0.3">
      <c r="C120" s="72"/>
      <c r="D120" s="304" t="s">
        <v>83</v>
      </c>
      <c r="E120" s="304"/>
      <c r="F120" s="304"/>
      <c r="G120" s="304"/>
      <c r="H120" s="304"/>
      <c r="I120" s="304"/>
      <c r="J120" s="304"/>
      <c r="K120" s="304"/>
      <c r="L120" s="304"/>
      <c r="M120" s="15"/>
    </row>
    <row r="121" spans="3:13" x14ac:dyDescent="0.2">
      <c r="C121" s="72"/>
      <c r="D121" s="10"/>
      <c r="E121" s="10"/>
      <c r="F121" s="10"/>
      <c r="G121" s="10"/>
      <c r="H121" s="10"/>
      <c r="I121" s="10"/>
      <c r="J121" s="10"/>
      <c r="K121" s="10"/>
      <c r="L121" s="10"/>
      <c r="M121" s="15"/>
    </row>
    <row r="122" spans="3:13" x14ac:dyDescent="0.2">
      <c r="C122" s="72"/>
      <c r="D122" s="10"/>
      <c r="E122" s="10"/>
      <c r="F122" s="10"/>
      <c r="G122" s="10"/>
      <c r="H122" s="10"/>
      <c r="I122" s="10"/>
      <c r="J122" s="10"/>
      <c r="K122" s="10"/>
      <c r="L122" s="10"/>
      <c r="M122" s="15"/>
    </row>
    <row r="123" spans="3:13" x14ac:dyDescent="0.2">
      <c r="C123" s="81"/>
      <c r="D123" s="78"/>
      <c r="E123" s="78"/>
      <c r="F123" s="78"/>
      <c r="G123" s="78"/>
      <c r="H123" s="78"/>
      <c r="I123" s="78"/>
      <c r="J123" s="78"/>
      <c r="K123" s="78"/>
      <c r="L123" s="78"/>
      <c r="M123" s="82"/>
    </row>
  </sheetData>
  <sheetProtection password="F2E4" sheet="1" objects="1" scenarios="1"/>
  <mergeCells count="15">
    <mergeCell ref="F4:L4"/>
    <mergeCell ref="H6:L6"/>
    <mergeCell ref="D119:L119"/>
    <mergeCell ref="D120:L120"/>
    <mergeCell ref="J8:K8"/>
    <mergeCell ref="J9:K9"/>
    <mergeCell ref="J10:K10"/>
    <mergeCell ref="J11:K11"/>
    <mergeCell ref="J12:K12"/>
    <mergeCell ref="D99:K99"/>
    <mergeCell ref="H8:I8"/>
    <mergeCell ref="H9:I9"/>
    <mergeCell ref="H10:I10"/>
    <mergeCell ref="H11:I11"/>
    <mergeCell ref="H12:I12"/>
  </mergeCells>
  <conditionalFormatting sqref="F17:F18">
    <cfRule type="cellIs" dxfId="2" priority="4" operator="equal">
      <formula>"NO"</formula>
    </cfRule>
  </conditionalFormatting>
  <conditionalFormatting sqref="J12:K12">
    <cfRule type="cellIs" dxfId="1" priority="2" operator="lessThan">
      <formula>0</formula>
    </cfRule>
  </conditionalFormatting>
  <dataValidations count="1">
    <dataValidation type="list" allowBlank="1" showInputMessage="1" showErrorMessage="1" sqref="F17:F18">
      <formula1>LISTASINO</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B1:Y119"/>
  <sheetViews>
    <sheetView showGridLines="0" showRowColHeaders="0" zoomScaleNormal="100" workbookViewId="0">
      <pane xSplit="7" ySplit="4" topLeftCell="H5" activePane="bottomRight" state="frozen"/>
      <selection activeCell="Q131" sqref="Q131"/>
      <selection pane="topRight" activeCell="Q131" sqref="Q131"/>
      <selection pane="bottomLeft" activeCell="Q131" sqref="Q131"/>
      <selection pane="bottomRight" activeCell="A5" sqref="A5:A55"/>
    </sheetView>
  </sheetViews>
  <sheetFormatPr baseColWidth="10" defaultRowHeight="12.75" x14ac:dyDescent="0.2"/>
  <cols>
    <col min="1" max="1" width="0" hidden="1" customWidth="1"/>
    <col min="2" max="2" width="1.42578125" style="8" customWidth="1"/>
    <col min="3" max="3" width="1.28515625" customWidth="1"/>
    <col min="4" max="4" width="27.42578125" customWidth="1"/>
    <col min="5" max="5" width="9.7109375" customWidth="1"/>
    <col min="6" max="6" width="0.85546875" customWidth="1"/>
    <col min="7" max="7" width="13.42578125" customWidth="1"/>
    <col min="8" max="19" width="10.7109375" customWidth="1"/>
    <col min="20" max="20" width="2.42578125" customWidth="1"/>
    <col min="21" max="25" width="11.42578125" style="8"/>
  </cols>
  <sheetData>
    <row r="1" spans="2:24" s="8" customFormat="1" ht="5.0999999999999996" customHeight="1" thickBot="1" x14ac:dyDescent="0.25">
      <c r="B1" s="7"/>
      <c r="C1" s="7"/>
      <c r="D1" s="7"/>
      <c r="E1" s="7"/>
      <c r="F1" s="7"/>
      <c r="G1" s="7"/>
      <c r="H1" s="7"/>
      <c r="I1" s="7"/>
      <c r="J1" s="7"/>
      <c r="K1" s="7"/>
      <c r="L1" s="7"/>
      <c r="M1" s="7"/>
      <c r="N1" s="7"/>
      <c r="O1" s="7"/>
      <c r="P1" s="7"/>
      <c r="Q1" s="7"/>
      <c r="R1" s="7"/>
      <c r="S1" s="7"/>
      <c r="T1" s="7"/>
      <c r="U1" s="7"/>
      <c r="V1" s="7"/>
      <c r="W1" s="7"/>
      <c r="X1" s="7"/>
    </row>
    <row r="2" spans="2:24" ht="24.75" customHeight="1" thickTop="1" thickBot="1" x14ac:dyDescent="0.25">
      <c r="B2" s="7"/>
      <c r="C2" s="1"/>
      <c r="D2" s="6"/>
      <c r="E2" s="6"/>
      <c r="F2" s="6"/>
      <c r="G2" s="6"/>
      <c r="H2" s="80" t="s">
        <v>148</v>
      </c>
      <c r="I2" s="80"/>
      <c r="J2" s="6"/>
      <c r="K2" s="6"/>
      <c r="L2" s="6"/>
      <c r="M2" s="6"/>
      <c r="N2" s="111"/>
      <c r="O2" s="112"/>
      <c r="P2" s="113"/>
      <c r="Q2" s="113"/>
      <c r="R2" s="114"/>
      <c r="S2" s="114"/>
      <c r="T2" s="12"/>
      <c r="U2" s="12"/>
      <c r="V2" s="7"/>
      <c r="W2" s="7"/>
      <c r="X2" s="7"/>
    </row>
    <row r="3" spans="2:24" ht="6.75" customHeight="1" thickTop="1" thickBot="1" x14ac:dyDescent="0.25">
      <c r="B3" s="7"/>
      <c r="C3" s="13"/>
      <c r="D3" s="16"/>
      <c r="E3" s="16"/>
      <c r="F3" s="16"/>
      <c r="G3" s="16"/>
      <c r="H3" s="16"/>
      <c r="I3" s="16"/>
      <c r="J3" s="16"/>
      <c r="K3" s="16"/>
      <c r="L3" s="16"/>
      <c r="M3" s="16"/>
      <c r="N3" s="16"/>
      <c r="O3" s="10"/>
      <c r="P3" s="10"/>
      <c r="Q3" s="10"/>
      <c r="R3" s="10"/>
      <c r="S3" s="10"/>
      <c r="T3" s="108"/>
      <c r="U3" s="12"/>
      <c r="V3" s="7"/>
      <c r="W3" s="7"/>
      <c r="X3" s="7"/>
    </row>
    <row r="4" spans="2:24" ht="15" customHeight="1" thickTop="1" thickBot="1" x14ac:dyDescent="0.3">
      <c r="B4" s="7"/>
      <c r="C4" s="72"/>
      <c r="D4" s="326" t="s">
        <v>32</v>
      </c>
      <c r="E4" s="327"/>
      <c r="F4" s="85"/>
      <c r="G4" s="88" t="s">
        <v>13</v>
      </c>
      <c r="H4" s="248" t="s">
        <v>7</v>
      </c>
      <c r="I4" s="86" t="str">
        <f>SB!C4</f>
        <v>Agosto</v>
      </c>
      <c r="J4" s="86" t="str">
        <f>SB!D4</f>
        <v>Septiembre</v>
      </c>
      <c r="K4" s="86" t="str">
        <f>SB!E4</f>
        <v>Octubre</v>
      </c>
      <c r="L4" s="86" t="str">
        <f>SB!F4</f>
        <v>Noviembre</v>
      </c>
      <c r="M4" s="86" t="str">
        <f>SB!G4</f>
        <v>Diciembre</v>
      </c>
      <c r="N4" s="86" t="str">
        <f>SB!H4</f>
        <v>Enero</v>
      </c>
      <c r="O4" s="86" t="str">
        <f>SB!I4</f>
        <v>Febrero</v>
      </c>
      <c r="P4" s="86" t="str">
        <f>SB!J4</f>
        <v>Marzo</v>
      </c>
      <c r="Q4" s="86" t="str">
        <f>SB!K4</f>
        <v>Abril</v>
      </c>
      <c r="R4" s="86" t="str">
        <f>SB!L4</f>
        <v>Mayo</v>
      </c>
      <c r="S4" s="87" t="str">
        <f>SB!M4</f>
        <v>Junio</v>
      </c>
      <c r="T4" s="109"/>
      <c r="U4" s="12"/>
      <c r="V4" s="7"/>
      <c r="W4" s="7"/>
      <c r="X4" s="7"/>
    </row>
    <row r="5" spans="2:24" s="8" customFormat="1" ht="6.75" customHeight="1" thickTop="1" thickBot="1" x14ac:dyDescent="0.25">
      <c r="B5" s="7"/>
      <c r="C5" s="72"/>
      <c r="D5" s="10"/>
      <c r="E5" s="10"/>
      <c r="F5" s="10"/>
      <c r="G5" s="10"/>
      <c r="H5" s="10"/>
      <c r="I5" s="10"/>
      <c r="J5" s="10"/>
      <c r="K5" s="10"/>
      <c r="L5" s="10"/>
      <c r="M5" s="10"/>
      <c r="N5" s="10"/>
      <c r="O5" s="10"/>
      <c r="P5" s="10"/>
      <c r="Q5" s="10"/>
      <c r="R5" s="10"/>
      <c r="S5" s="10"/>
      <c r="T5" s="109"/>
      <c r="U5" s="12"/>
      <c r="V5" s="7"/>
      <c r="W5" s="7"/>
      <c r="X5" s="7"/>
    </row>
    <row r="6" spans="2:24" s="8" customFormat="1" ht="18" customHeight="1" thickTop="1" thickBot="1" x14ac:dyDescent="0.35">
      <c r="B6" s="7"/>
      <c r="C6" s="72"/>
      <c r="D6" s="330" t="s">
        <v>117</v>
      </c>
      <c r="E6" s="331"/>
      <c r="F6" s="331"/>
      <c r="G6" s="332"/>
      <c r="H6" s="10"/>
      <c r="I6" s="10"/>
      <c r="J6" s="10"/>
      <c r="K6" s="10"/>
      <c r="L6" s="10"/>
      <c r="M6" s="10"/>
      <c r="N6" s="10"/>
      <c r="O6" s="10"/>
      <c r="P6" s="10"/>
      <c r="Q6" s="10"/>
      <c r="R6" s="10"/>
      <c r="S6" s="10"/>
      <c r="T6" s="109"/>
      <c r="U6" s="12"/>
      <c r="V6" s="7"/>
      <c r="W6" s="7"/>
      <c r="X6" s="7"/>
    </row>
    <row r="7" spans="2:24" s="8" customFormat="1" ht="4.5" customHeight="1" thickTop="1" thickBot="1" x14ac:dyDescent="0.25">
      <c r="B7" s="7"/>
      <c r="C7" s="72"/>
      <c r="D7" s="10"/>
      <c r="E7" s="10"/>
      <c r="F7" s="10"/>
      <c r="G7" s="10"/>
      <c r="H7" s="10"/>
      <c r="I7" s="10"/>
      <c r="J7" s="10"/>
      <c r="K7" s="10"/>
      <c r="L7" s="10"/>
      <c r="M7" s="10"/>
      <c r="N7" s="10"/>
      <c r="O7" s="10"/>
      <c r="P7" s="10"/>
      <c r="Q7" s="10"/>
      <c r="R7" s="10"/>
      <c r="S7" s="10"/>
      <c r="T7" s="109"/>
      <c r="U7" s="12"/>
      <c r="V7" s="7"/>
      <c r="W7" s="7"/>
      <c r="X7" s="7"/>
    </row>
    <row r="8" spans="2:24" s="8" customFormat="1" ht="15" thickBot="1" x14ac:dyDescent="0.25">
      <c r="B8" s="7"/>
      <c r="C8" s="72"/>
      <c r="D8" s="328" t="s">
        <v>112</v>
      </c>
      <c r="E8" s="329"/>
      <c r="F8" s="10"/>
      <c r="G8" s="163">
        <f>SUM(H8:S8)</f>
        <v>0</v>
      </c>
      <c r="H8" s="272"/>
      <c r="I8" s="272"/>
      <c r="J8" s="272"/>
      <c r="K8" s="272"/>
      <c r="L8" s="272"/>
      <c r="M8" s="272"/>
      <c r="N8" s="272"/>
      <c r="O8" s="272"/>
      <c r="P8" s="272"/>
      <c r="Q8" s="272"/>
      <c r="R8" s="272"/>
      <c r="S8" s="272"/>
      <c r="T8" s="109"/>
      <c r="U8" s="12"/>
      <c r="V8" s="7"/>
      <c r="W8" s="7"/>
      <c r="X8" s="7"/>
    </row>
    <row r="9" spans="2:24" s="8" customFormat="1" ht="2.25" customHeight="1" x14ac:dyDescent="0.2">
      <c r="B9" s="7"/>
      <c r="C9" s="72"/>
      <c r="D9" s="10"/>
      <c r="E9" s="10"/>
      <c r="F9" s="10"/>
      <c r="G9" s="161"/>
      <c r="H9" s="161"/>
      <c r="I9" s="161"/>
      <c r="J9" s="161"/>
      <c r="K9" s="161"/>
      <c r="L9" s="161"/>
      <c r="M9" s="161"/>
      <c r="N9" s="161"/>
      <c r="O9" s="161"/>
      <c r="P9" s="161"/>
      <c r="Q9" s="161"/>
      <c r="R9" s="161"/>
      <c r="S9" s="161"/>
      <c r="T9" s="109"/>
      <c r="U9" s="12"/>
      <c r="V9" s="7"/>
      <c r="W9" s="7"/>
      <c r="X9" s="7"/>
    </row>
    <row r="10" spans="2:24" s="8" customFormat="1" ht="14.25" x14ac:dyDescent="0.25">
      <c r="B10" s="7"/>
      <c r="C10" s="72"/>
      <c r="D10" s="26" t="s">
        <v>111</v>
      </c>
      <c r="E10" s="158"/>
      <c r="F10" s="10"/>
      <c r="G10" s="159">
        <f>G8+(G8*$E10)</f>
        <v>0</v>
      </c>
      <c r="H10" s="160">
        <f t="shared" ref="H10:S10" si="0">H8+(H8*$E10)</f>
        <v>0</v>
      </c>
      <c r="I10" s="160">
        <f t="shared" si="0"/>
        <v>0</v>
      </c>
      <c r="J10" s="160">
        <f t="shared" si="0"/>
        <v>0</v>
      </c>
      <c r="K10" s="160">
        <f t="shared" si="0"/>
        <v>0</v>
      </c>
      <c r="L10" s="160">
        <f t="shared" si="0"/>
        <v>0</v>
      </c>
      <c r="M10" s="160">
        <f t="shared" si="0"/>
        <v>0</v>
      </c>
      <c r="N10" s="160">
        <f t="shared" si="0"/>
        <v>0</v>
      </c>
      <c r="O10" s="160">
        <f t="shared" si="0"/>
        <v>0</v>
      </c>
      <c r="P10" s="160">
        <f t="shared" si="0"/>
        <v>0</v>
      </c>
      <c r="Q10" s="160">
        <f t="shared" si="0"/>
        <v>0</v>
      </c>
      <c r="R10" s="160">
        <f t="shared" si="0"/>
        <v>0</v>
      </c>
      <c r="S10" s="160">
        <f t="shared" si="0"/>
        <v>0</v>
      </c>
      <c r="T10" s="109"/>
      <c r="U10" s="12"/>
      <c r="V10" s="7"/>
      <c r="W10" s="7"/>
      <c r="X10" s="7"/>
    </row>
    <row r="11" spans="2:24" s="8" customFormat="1" ht="5.0999999999999996" customHeight="1" thickBot="1" x14ac:dyDescent="0.25">
      <c r="B11" s="7"/>
      <c r="C11" s="72"/>
      <c r="D11" s="10"/>
      <c r="E11" s="10"/>
      <c r="F11" s="10"/>
      <c r="G11" s="161"/>
      <c r="H11" s="161"/>
      <c r="I11" s="161"/>
      <c r="J11" s="161"/>
      <c r="K11" s="161"/>
      <c r="L11" s="161"/>
      <c r="M11" s="161"/>
      <c r="N11" s="161"/>
      <c r="O11" s="161"/>
      <c r="P11" s="161"/>
      <c r="Q11" s="161"/>
      <c r="R11" s="161"/>
      <c r="S11" s="161"/>
      <c r="T11" s="109"/>
      <c r="U11" s="12"/>
      <c r="V11" s="7"/>
      <c r="W11" s="7"/>
      <c r="X11" s="7"/>
    </row>
    <row r="12" spans="2:24" s="8" customFormat="1" ht="15" thickBot="1" x14ac:dyDescent="0.25">
      <c r="B12" s="7"/>
      <c r="C12" s="72"/>
      <c r="D12" s="328" t="s">
        <v>113</v>
      </c>
      <c r="E12" s="329"/>
      <c r="F12" s="10"/>
      <c r="G12" s="163">
        <f>SUM(H12:S12)</f>
        <v>0</v>
      </c>
      <c r="H12" s="272"/>
      <c r="I12" s="272"/>
      <c r="J12" s="272"/>
      <c r="K12" s="272"/>
      <c r="L12" s="272"/>
      <c r="M12" s="272"/>
      <c r="N12" s="272"/>
      <c r="O12" s="272"/>
      <c r="P12" s="272"/>
      <c r="Q12" s="272"/>
      <c r="R12" s="272"/>
      <c r="S12" s="272"/>
      <c r="T12" s="109"/>
      <c r="U12" s="12"/>
      <c r="V12" s="7"/>
      <c r="W12" s="7"/>
      <c r="X12" s="7"/>
    </row>
    <row r="13" spans="2:24" s="8" customFormat="1" ht="3" customHeight="1" x14ac:dyDescent="0.2">
      <c r="B13" s="7"/>
      <c r="C13" s="72"/>
      <c r="D13" s="10"/>
      <c r="E13" s="10"/>
      <c r="F13" s="10"/>
      <c r="G13" s="161"/>
      <c r="H13" s="161"/>
      <c r="I13" s="161"/>
      <c r="J13" s="161"/>
      <c r="K13" s="161"/>
      <c r="L13" s="161"/>
      <c r="M13" s="161"/>
      <c r="N13" s="161"/>
      <c r="O13" s="161"/>
      <c r="P13" s="161"/>
      <c r="Q13" s="161"/>
      <c r="R13" s="161"/>
      <c r="S13" s="161"/>
      <c r="T13" s="109"/>
      <c r="U13" s="12"/>
      <c r="V13" s="7"/>
      <c r="W13" s="7"/>
      <c r="X13" s="7"/>
    </row>
    <row r="14" spans="2:24" s="8" customFormat="1" ht="14.25" x14ac:dyDescent="0.25">
      <c r="B14" s="7"/>
      <c r="C14" s="72"/>
      <c r="D14" s="26" t="s">
        <v>111</v>
      </c>
      <c r="E14" s="158"/>
      <c r="F14" s="10"/>
      <c r="G14" s="159">
        <f>G12+(G12*$E14)</f>
        <v>0</v>
      </c>
      <c r="H14" s="160">
        <f t="shared" ref="H14:S14" si="1">H12+(H12*$E14)</f>
        <v>0</v>
      </c>
      <c r="I14" s="160">
        <f t="shared" si="1"/>
        <v>0</v>
      </c>
      <c r="J14" s="160">
        <f t="shared" si="1"/>
        <v>0</v>
      </c>
      <c r="K14" s="160">
        <f t="shared" si="1"/>
        <v>0</v>
      </c>
      <c r="L14" s="160">
        <f t="shared" si="1"/>
        <v>0</v>
      </c>
      <c r="M14" s="160">
        <f t="shared" si="1"/>
        <v>0</v>
      </c>
      <c r="N14" s="160">
        <f t="shared" si="1"/>
        <v>0</v>
      </c>
      <c r="O14" s="160">
        <f t="shared" si="1"/>
        <v>0</v>
      </c>
      <c r="P14" s="160">
        <f t="shared" si="1"/>
        <v>0</v>
      </c>
      <c r="Q14" s="160">
        <f t="shared" si="1"/>
        <v>0</v>
      </c>
      <c r="R14" s="160">
        <f t="shared" si="1"/>
        <v>0</v>
      </c>
      <c r="S14" s="160">
        <f t="shared" si="1"/>
        <v>0</v>
      </c>
      <c r="T14" s="109"/>
      <c r="U14" s="12"/>
      <c r="V14" s="7"/>
      <c r="W14" s="7"/>
      <c r="X14" s="7"/>
    </row>
    <row r="15" spans="2:24" s="8" customFormat="1" ht="5.0999999999999996" customHeight="1" thickBot="1" x14ac:dyDescent="0.25">
      <c r="B15" s="7"/>
      <c r="C15" s="72"/>
      <c r="D15" s="10"/>
      <c r="E15" s="10"/>
      <c r="F15" s="10"/>
      <c r="G15" s="161"/>
      <c r="H15" s="161"/>
      <c r="I15" s="161"/>
      <c r="J15" s="161"/>
      <c r="K15" s="161"/>
      <c r="L15" s="161"/>
      <c r="M15" s="161"/>
      <c r="N15" s="161"/>
      <c r="O15" s="161"/>
      <c r="P15" s="161"/>
      <c r="Q15" s="161"/>
      <c r="R15" s="161"/>
      <c r="S15" s="161"/>
      <c r="T15" s="109"/>
      <c r="U15" s="12"/>
      <c r="V15" s="7"/>
      <c r="W15" s="7"/>
      <c r="X15" s="7"/>
    </row>
    <row r="16" spans="2:24" s="8" customFormat="1" ht="15" thickBot="1" x14ac:dyDescent="0.25">
      <c r="B16" s="7"/>
      <c r="C16" s="72"/>
      <c r="D16" s="328" t="s">
        <v>114</v>
      </c>
      <c r="E16" s="329"/>
      <c r="F16" s="10"/>
      <c r="G16" s="163">
        <f>SUM(H16:S16)</f>
        <v>0</v>
      </c>
      <c r="H16" s="272"/>
      <c r="I16" s="272"/>
      <c r="J16" s="272"/>
      <c r="K16" s="272"/>
      <c r="L16" s="272"/>
      <c r="M16" s="272"/>
      <c r="N16" s="272"/>
      <c r="O16" s="272"/>
      <c r="P16" s="272"/>
      <c r="Q16" s="272"/>
      <c r="R16" s="272"/>
      <c r="S16" s="272"/>
      <c r="T16" s="109"/>
      <c r="U16" s="12"/>
      <c r="V16" s="7"/>
      <c r="W16" s="7"/>
      <c r="X16" s="7"/>
    </row>
    <row r="17" spans="2:24" s="8" customFormat="1" ht="3" customHeight="1" x14ac:dyDescent="0.2">
      <c r="B17" s="7"/>
      <c r="C17" s="72"/>
      <c r="D17" s="10"/>
      <c r="E17" s="10"/>
      <c r="F17" s="10"/>
      <c r="G17" s="161"/>
      <c r="H17" s="161"/>
      <c r="I17" s="161"/>
      <c r="J17" s="161"/>
      <c r="K17" s="161"/>
      <c r="L17" s="161"/>
      <c r="M17" s="161"/>
      <c r="N17" s="161"/>
      <c r="O17" s="161"/>
      <c r="P17" s="161"/>
      <c r="Q17" s="161"/>
      <c r="R17" s="161"/>
      <c r="S17" s="161"/>
      <c r="T17" s="109"/>
      <c r="U17" s="12"/>
      <c r="V17" s="7"/>
      <c r="W17" s="7"/>
      <c r="X17" s="7"/>
    </row>
    <row r="18" spans="2:24" s="8" customFormat="1" ht="14.25" x14ac:dyDescent="0.25">
      <c r="B18" s="7"/>
      <c r="C18" s="72"/>
      <c r="D18" s="26" t="s">
        <v>111</v>
      </c>
      <c r="E18" s="158"/>
      <c r="F18" s="10"/>
      <c r="G18" s="159">
        <f>G16+(G16*$E18)</f>
        <v>0</v>
      </c>
      <c r="H18" s="160">
        <f t="shared" ref="H18:S18" si="2">H16+(H16*$E18)</f>
        <v>0</v>
      </c>
      <c r="I18" s="160">
        <f t="shared" si="2"/>
        <v>0</v>
      </c>
      <c r="J18" s="160">
        <f t="shared" si="2"/>
        <v>0</v>
      </c>
      <c r="K18" s="160">
        <f t="shared" si="2"/>
        <v>0</v>
      </c>
      <c r="L18" s="160">
        <f t="shared" si="2"/>
        <v>0</v>
      </c>
      <c r="M18" s="160">
        <f t="shared" si="2"/>
        <v>0</v>
      </c>
      <c r="N18" s="160">
        <f t="shared" si="2"/>
        <v>0</v>
      </c>
      <c r="O18" s="160">
        <f t="shared" si="2"/>
        <v>0</v>
      </c>
      <c r="P18" s="160">
        <f t="shared" si="2"/>
        <v>0</v>
      </c>
      <c r="Q18" s="160">
        <f t="shared" si="2"/>
        <v>0</v>
      </c>
      <c r="R18" s="160">
        <f t="shared" si="2"/>
        <v>0</v>
      </c>
      <c r="S18" s="160">
        <f t="shared" si="2"/>
        <v>0</v>
      </c>
      <c r="T18" s="109"/>
      <c r="U18" s="12"/>
      <c r="V18" s="7"/>
      <c r="W18" s="7"/>
      <c r="X18" s="7"/>
    </row>
    <row r="19" spans="2:24" s="8" customFormat="1" ht="3" customHeight="1" thickBot="1" x14ac:dyDescent="0.25">
      <c r="B19" s="7"/>
      <c r="C19" s="72"/>
      <c r="D19" s="10"/>
      <c r="E19" s="10"/>
      <c r="F19" s="10"/>
      <c r="G19" s="161"/>
      <c r="H19" s="161"/>
      <c r="I19" s="161"/>
      <c r="J19" s="161"/>
      <c r="K19" s="161"/>
      <c r="L19" s="161"/>
      <c r="M19" s="161"/>
      <c r="N19" s="161"/>
      <c r="O19" s="161"/>
      <c r="P19" s="161"/>
      <c r="Q19" s="161"/>
      <c r="R19" s="161"/>
      <c r="S19" s="161"/>
      <c r="T19" s="109"/>
      <c r="U19" s="12"/>
      <c r="V19" s="7"/>
      <c r="W19" s="7"/>
      <c r="X19" s="7"/>
    </row>
    <row r="20" spans="2:24" s="8" customFormat="1" ht="15" customHeight="1" thickBot="1" x14ac:dyDescent="0.25">
      <c r="B20" s="7"/>
      <c r="C20" s="72"/>
      <c r="D20" s="328" t="s">
        <v>115</v>
      </c>
      <c r="E20" s="329"/>
      <c r="F20" s="10"/>
      <c r="G20" s="163">
        <f>SUM(H20:S20)</f>
        <v>0</v>
      </c>
      <c r="H20" s="272"/>
      <c r="I20" s="272"/>
      <c r="J20" s="272"/>
      <c r="K20" s="272"/>
      <c r="L20" s="272"/>
      <c r="M20" s="272"/>
      <c r="N20" s="272"/>
      <c r="O20" s="272"/>
      <c r="P20" s="272"/>
      <c r="Q20" s="272"/>
      <c r="R20" s="272"/>
      <c r="S20" s="272"/>
      <c r="T20" s="109"/>
      <c r="U20" s="12"/>
      <c r="V20" s="7"/>
      <c r="W20" s="7"/>
      <c r="X20" s="7"/>
    </row>
    <row r="21" spans="2:24" s="8" customFormat="1" ht="3" customHeight="1" thickBot="1" x14ac:dyDescent="0.25">
      <c r="B21" s="7"/>
      <c r="C21" s="72"/>
      <c r="D21" s="10"/>
      <c r="E21" s="10"/>
      <c r="F21" s="10"/>
      <c r="G21" s="161"/>
      <c r="H21" s="161"/>
      <c r="I21" s="161"/>
      <c r="J21" s="161"/>
      <c r="K21" s="161"/>
      <c r="L21" s="161"/>
      <c r="M21" s="161"/>
      <c r="N21" s="161"/>
      <c r="O21" s="161"/>
      <c r="P21" s="161"/>
      <c r="Q21" s="161"/>
      <c r="R21" s="161"/>
      <c r="S21" s="161"/>
      <c r="T21" s="109"/>
      <c r="U21" s="12"/>
      <c r="V21" s="7"/>
      <c r="W21" s="7"/>
      <c r="X21" s="7"/>
    </row>
    <row r="22" spans="2:24" s="8" customFormat="1" ht="15.95" customHeight="1" thickTop="1" thickBot="1" x14ac:dyDescent="0.25">
      <c r="B22" s="7"/>
      <c r="C22" s="72"/>
      <c r="D22" s="333" t="s">
        <v>116</v>
      </c>
      <c r="E22" s="334"/>
      <c r="F22" s="10"/>
      <c r="G22" s="162">
        <f>G20+G18+G14+G10</f>
        <v>0</v>
      </c>
      <c r="H22" s="162">
        <f t="shared" ref="H22:S22" si="3">H20+H18+H14+H10</f>
        <v>0</v>
      </c>
      <c r="I22" s="162">
        <f t="shared" si="3"/>
        <v>0</v>
      </c>
      <c r="J22" s="162">
        <f t="shared" si="3"/>
        <v>0</v>
      </c>
      <c r="K22" s="162">
        <f t="shared" si="3"/>
        <v>0</v>
      </c>
      <c r="L22" s="162">
        <f t="shared" si="3"/>
        <v>0</v>
      </c>
      <c r="M22" s="162">
        <f t="shared" si="3"/>
        <v>0</v>
      </c>
      <c r="N22" s="162">
        <f t="shared" si="3"/>
        <v>0</v>
      </c>
      <c r="O22" s="162">
        <f t="shared" si="3"/>
        <v>0</v>
      </c>
      <c r="P22" s="162">
        <f t="shared" si="3"/>
        <v>0</v>
      </c>
      <c r="Q22" s="162">
        <f t="shared" si="3"/>
        <v>0</v>
      </c>
      <c r="R22" s="162">
        <f t="shared" si="3"/>
        <v>0</v>
      </c>
      <c r="S22" s="162">
        <f t="shared" si="3"/>
        <v>0</v>
      </c>
      <c r="T22" s="109"/>
      <c r="U22" s="12"/>
      <c r="V22" s="7"/>
      <c r="W22" s="7"/>
      <c r="X22" s="7"/>
    </row>
    <row r="23" spans="2:24" s="8" customFormat="1" ht="14.25" thickTop="1" thickBot="1" x14ac:dyDescent="0.25">
      <c r="B23" s="7"/>
      <c r="C23" s="72"/>
      <c r="D23" s="10"/>
      <c r="E23" s="10"/>
      <c r="F23" s="10"/>
      <c r="G23" s="10"/>
      <c r="H23" s="10"/>
      <c r="I23" s="10"/>
      <c r="J23" s="10"/>
      <c r="K23" s="10"/>
      <c r="L23" s="10"/>
      <c r="M23" s="10"/>
      <c r="N23" s="10"/>
      <c r="O23" s="10"/>
      <c r="P23" s="10"/>
      <c r="Q23" s="10"/>
      <c r="R23" s="10"/>
      <c r="S23" s="10"/>
      <c r="T23" s="109"/>
      <c r="U23" s="12"/>
      <c r="V23" s="7"/>
      <c r="W23" s="7"/>
      <c r="X23" s="7"/>
    </row>
    <row r="24" spans="2:24" s="8" customFormat="1" ht="18.75" thickTop="1" thickBot="1" x14ac:dyDescent="0.35">
      <c r="B24" s="7"/>
      <c r="C24" s="72"/>
      <c r="D24" s="330" t="s">
        <v>118</v>
      </c>
      <c r="E24" s="331"/>
      <c r="F24" s="331"/>
      <c r="G24" s="332"/>
      <c r="H24" s="10"/>
      <c r="I24" s="10"/>
      <c r="J24" s="10"/>
      <c r="K24" s="10"/>
      <c r="L24" s="10"/>
      <c r="M24" s="10"/>
      <c r="N24" s="10"/>
      <c r="O24" s="10"/>
      <c r="P24" s="10"/>
      <c r="Q24" s="10"/>
      <c r="R24" s="10"/>
      <c r="S24" s="10"/>
      <c r="T24" s="109"/>
      <c r="U24" s="12"/>
      <c r="V24" s="7"/>
      <c r="W24" s="7"/>
      <c r="X24" s="7"/>
    </row>
    <row r="25" spans="2:24" s="8" customFormat="1" ht="5.0999999999999996" customHeight="1" thickTop="1" thickBot="1" x14ac:dyDescent="0.25">
      <c r="B25" s="7"/>
      <c r="C25" s="72"/>
      <c r="D25" s="10"/>
      <c r="E25" s="10"/>
      <c r="F25" s="10"/>
      <c r="G25" s="10"/>
      <c r="H25" s="10"/>
      <c r="I25" s="10"/>
      <c r="J25" s="10"/>
      <c r="K25" s="10"/>
      <c r="L25" s="10"/>
      <c r="M25" s="10"/>
      <c r="N25" s="10"/>
      <c r="O25" s="10"/>
      <c r="P25" s="10"/>
      <c r="Q25" s="10"/>
      <c r="R25" s="10"/>
      <c r="S25" s="10"/>
      <c r="T25" s="109"/>
      <c r="U25" s="12"/>
      <c r="V25" s="7"/>
      <c r="W25" s="7"/>
      <c r="X25" s="7"/>
    </row>
    <row r="26" spans="2:24" s="8" customFormat="1" ht="15" thickBot="1" x14ac:dyDescent="0.3">
      <c r="B26" s="7"/>
      <c r="C26" s="72"/>
      <c r="D26" s="89" t="s">
        <v>119</v>
      </c>
      <c r="E26" s="90" t="s">
        <v>86</v>
      </c>
      <c r="F26" s="10"/>
      <c r="G26" s="115" t="str">
        <f t="shared" ref="G26:S26" si="4">G4</f>
        <v>TOTAL</v>
      </c>
      <c r="H26" s="116" t="str">
        <f>$H$4</f>
        <v>Julio</v>
      </c>
      <c r="I26" s="116" t="str">
        <f t="shared" si="4"/>
        <v>Agosto</v>
      </c>
      <c r="J26" s="116" t="str">
        <f t="shared" si="4"/>
        <v>Septiembre</v>
      </c>
      <c r="K26" s="116" t="str">
        <f t="shared" si="4"/>
        <v>Octubre</v>
      </c>
      <c r="L26" s="116" t="str">
        <f t="shared" si="4"/>
        <v>Noviembre</v>
      </c>
      <c r="M26" s="116" t="str">
        <f t="shared" si="4"/>
        <v>Diciembre</v>
      </c>
      <c r="N26" s="116" t="str">
        <f t="shared" si="4"/>
        <v>Enero</v>
      </c>
      <c r="O26" s="116" t="str">
        <f t="shared" si="4"/>
        <v>Febrero</v>
      </c>
      <c r="P26" s="116" t="str">
        <f t="shared" si="4"/>
        <v>Marzo</v>
      </c>
      <c r="Q26" s="116" t="str">
        <f t="shared" si="4"/>
        <v>Abril</v>
      </c>
      <c r="R26" s="116" t="str">
        <f t="shared" si="4"/>
        <v>Mayo</v>
      </c>
      <c r="S26" s="117" t="str">
        <f t="shared" si="4"/>
        <v>Junio</v>
      </c>
      <c r="T26" s="109"/>
      <c r="U26" s="12"/>
      <c r="V26" s="7"/>
      <c r="W26" s="7"/>
      <c r="X26" s="7"/>
    </row>
    <row r="27" spans="2:24" s="8" customFormat="1" x14ac:dyDescent="0.2">
      <c r="B27" s="7"/>
      <c r="C27" s="72"/>
      <c r="D27" s="252" t="s">
        <v>90</v>
      </c>
      <c r="E27" s="254"/>
      <c r="F27" s="10"/>
      <c r="G27" s="95">
        <f>G$22*$E27</f>
        <v>0</v>
      </c>
      <c r="H27" s="95">
        <f t="shared" ref="H27:S36" si="5">H$22*$E27</f>
        <v>0</v>
      </c>
      <c r="I27" s="95">
        <f t="shared" si="5"/>
        <v>0</v>
      </c>
      <c r="J27" s="95">
        <f t="shared" si="5"/>
        <v>0</v>
      </c>
      <c r="K27" s="95">
        <f t="shared" si="5"/>
        <v>0</v>
      </c>
      <c r="L27" s="95">
        <f t="shared" si="5"/>
        <v>0</v>
      </c>
      <c r="M27" s="95">
        <f t="shared" si="5"/>
        <v>0</v>
      </c>
      <c r="N27" s="95">
        <f t="shared" si="5"/>
        <v>0</v>
      </c>
      <c r="O27" s="95">
        <f t="shared" si="5"/>
        <v>0</v>
      </c>
      <c r="P27" s="95">
        <f t="shared" si="5"/>
        <v>0</v>
      </c>
      <c r="Q27" s="95">
        <f t="shared" si="5"/>
        <v>0</v>
      </c>
      <c r="R27" s="95">
        <f t="shared" si="5"/>
        <v>0</v>
      </c>
      <c r="S27" s="95">
        <f t="shared" si="5"/>
        <v>0</v>
      </c>
      <c r="T27" s="109"/>
      <c r="U27" s="12"/>
      <c r="V27" s="7"/>
      <c r="W27" s="7"/>
      <c r="X27" s="7"/>
    </row>
    <row r="28" spans="2:24" s="8" customFormat="1" x14ac:dyDescent="0.2">
      <c r="B28" s="7"/>
      <c r="C28" s="72"/>
      <c r="D28" s="253" t="s">
        <v>91</v>
      </c>
      <c r="E28" s="255"/>
      <c r="F28" s="10"/>
      <c r="G28" s="96">
        <f t="shared" ref="G28:G36" si="6">G$22*$E28</f>
        <v>0</v>
      </c>
      <c r="H28" s="96">
        <f t="shared" si="5"/>
        <v>0</v>
      </c>
      <c r="I28" s="96">
        <f t="shared" si="5"/>
        <v>0</v>
      </c>
      <c r="J28" s="96">
        <f t="shared" si="5"/>
        <v>0</v>
      </c>
      <c r="K28" s="96">
        <f t="shared" si="5"/>
        <v>0</v>
      </c>
      <c r="L28" s="96">
        <f t="shared" si="5"/>
        <v>0</v>
      </c>
      <c r="M28" s="96">
        <f t="shared" si="5"/>
        <v>0</v>
      </c>
      <c r="N28" s="96">
        <f t="shared" si="5"/>
        <v>0</v>
      </c>
      <c r="O28" s="96">
        <f t="shared" si="5"/>
        <v>0</v>
      </c>
      <c r="P28" s="96">
        <f t="shared" si="5"/>
        <v>0</v>
      </c>
      <c r="Q28" s="96">
        <f t="shared" si="5"/>
        <v>0</v>
      </c>
      <c r="R28" s="96">
        <f t="shared" si="5"/>
        <v>0</v>
      </c>
      <c r="S28" s="96">
        <f t="shared" si="5"/>
        <v>0</v>
      </c>
      <c r="T28" s="109"/>
      <c r="U28" s="12"/>
      <c r="V28" s="7"/>
      <c r="W28" s="7"/>
      <c r="X28" s="7"/>
    </row>
    <row r="29" spans="2:24" s="8" customFormat="1" x14ac:dyDescent="0.2">
      <c r="B29" s="7"/>
      <c r="C29" s="72"/>
      <c r="D29" s="253" t="s">
        <v>92</v>
      </c>
      <c r="E29" s="255"/>
      <c r="F29" s="10"/>
      <c r="G29" s="96">
        <f t="shared" si="6"/>
        <v>0</v>
      </c>
      <c r="H29" s="96">
        <f t="shared" si="5"/>
        <v>0</v>
      </c>
      <c r="I29" s="96">
        <f t="shared" si="5"/>
        <v>0</v>
      </c>
      <c r="J29" s="96">
        <f t="shared" si="5"/>
        <v>0</v>
      </c>
      <c r="K29" s="96">
        <f t="shared" si="5"/>
        <v>0</v>
      </c>
      <c r="L29" s="96">
        <f t="shared" si="5"/>
        <v>0</v>
      </c>
      <c r="M29" s="96">
        <f t="shared" si="5"/>
        <v>0</v>
      </c>
      <c r="N29" s="96">
        <f t="shared" si="5"/>
        <v>0</v>
      </c>
      <c r="O29" s="96">
        <f t="shared" si="5"/>
        <v>0</v>
      </c>
      <c r="P29" s="96">
        <f t="shared" si="5"/>
        <v>0</v>
      </c>
      <c r="Q29" s="96">
        <f t="shared" si="5"/>
        <v>0</v>
      </c>
      <c r="R29" s="96">
        <f t="shared" si="5"/>
        <v>0</v>
      </c>
      <c r="S29" s="96">
        <f t="shared" si="5"/>
        <v>0</v>
      </c>
      <c r="T29" s="109"/>
      <c r="U29" s="12"/>
      <c r="V29" s="7"/>
      <c r="W29" s="7"/>
      <c r="X29" s="7"/>
    </row>
    <row r="30" spans="2:24" s="8" customFormat="1" x14ac:dyDescent="0.2">
      <c r="B30" s="7"/>
      <c r="C30" s="72"/>
      <c r="D30" s="253" t="s">
        <v>93</v>
      </c>
      <c r="E30" s="255"/>
      <c r="F30" s="10"/>
      <c r="G30" s="96">
        <f t="shared" si="6"/>
        <v>0</v>
      </c>
      <c r="H30" s="96">
        <f t="shared" si="5"/>
        <v>0</v>
      </c>
      <c r="I30" s="96">
        <f t="shared" si="5"/>
        <v>0</v>
      </c>
      <c r="J30" s="96">
        <f t="shared" si="5"/>
        <v>0</v>
      </c>
      <c r="K30" s="96">
        <f t="shared" si="5"/>
        <v>0</v>
      </c>
      <c r="L30" s="96">
        <f t="shared" si="5"/>
        <v>0</v>
      </c>
      <c r="M30" s="96">
        <f t="shared" si="5"/>
        <v>0</v>
      </c>
      <c r="N30" s="96">
        <f t="shared" si="5"/>
        <v>0</v>
      </c>
      <c r="O30" s="96">
        <f t="shared" si="5"/>
        <v>0</v>
      </c>
      <c r="P30" s="96">
        <f t="shared" si="5"/>
        <v>0</v>
      </c>
      <c r="Q30" s="96">
        <f t="shared" si="5"/>
        <v>0</v>
      </c>
      <c r="R30" s="96">
        <f t="shared" si="5"/>
        <v>0</v>
      </c>
      <c r="S30" s="96">
        <f t="shared" si="5"/>
        <v>0</v>
      </c>
      <c r="T30" s="109"/>
      <c r="U30" s="12"/>
      <c r="V30" s="7"/>
      <c r="W30" s="7"/>
      <c r="X30" s="7"/>
    </row>
    <row r="31" spans="2:24" s="8" customFormat="1" x14ac:dyDescent="0.2">
      <c r="B31" s="7"/>
      <c r="C31" s="72"/>
      <c r="D31" s="253" t="s">
        <v>94</v>
      </c>
      <c r="E31" s="255"/>
      <c r="F31" s="10"/>
      <c r="G31" s="96">
        <f t="shared" si="6"/>
        <v>0</v>
      </c>
      <c r="H31" s="96">
        <f t="shared" si="5"/>
        <v>0</v>
      </c>
      <c r="I31" s="96">
        <f t="shared" si="5"/>
        <v>0</v>
      </c>
      <c r="J31" s="96">
        <f t="shared" si="5"/>
        <v>0</v>
      </c>
      <c r="K31" s="96">
        <f t="shared" si="5"/>
        <v>0</v>
      </c>
      <c r="L31" s="96">
        <f t="shared" si="5"/>
        <v>0</v>
      </c>
      <c r="M31" s="96">
        <f t="shared" si="5"/>
        <v>0</v>
      </c>
      <c r="N31" s="96">
        <f t="shared" si="5"/>
        <v>0</v>
      </c>
      <c r="O31" s="96">
        <f t="shared" si="5"/>
        <v>0</v>
      </c>
      <c r="P31" s="96">
        <f t="shared" si="5"/>
        <v>0</v>
      </c>
      <c r="Q31" s="96">
        <f t="shared" si="5"/>
        <v>0</v>
      </c>
      <c r="R31" s="96">
        <f t="shared" si="5"/>
        <v>0</v>
      </c>
      <c r="S31" s="96">
        <f t="shared" si="5"/>
        <v>0</v>
      </c>
      <c r="T31" s="109"/>
      <c r="U31" s="12"/>
      <c r="V31" s="7"/>
      <c r="W31" s="7"/>
      <c r="X31" s="7"/>
    </row>
    <row r="32" spans="2:24" s="8" customFormat="1" x14ac:dyDescent="0.2">
      <c r="B32" s="7"/>
      <c r="C32" s="72"/>
      <c r="D32" s="253" t="s">
        <v>95</v>
      </c>
      <c r="E32" s="255"/>
      <c r="F32" s="10"/>
      <c r="G32" s="96">
        <f t="shared" si="6"/>
        <v>0</v>
      </c>
      <c r="H32" s="96">
        <f t="shared" si="5"/>
        <v>0</v>
      </c>
      <c r="I32" s="96">
        <f t="shared" si="5"/>
        <v>0</v>
      </c>
      <c r="J32" s="96">
        <f t="shared" si="5"/>
        <v>0</v>
      </c>
      <c r="K32" s="96">
        <f t="shared" si="5"/>
        <v>0</v>
      </c>
      <c r="L32" s="96">
        <f t="shared" si="5"/>
        <v>0</v>
      </c>
      <c r="M32" s="96">
        <f t="shared" si="5"/>
        <v>0</v>
      </c>
      <c r="N32" s="96">
        <f t="shared" si="5"/>
        <v>0</v>
      </c>
      <c r="O32" s="96">
        <f t="shared" si="5"/>
        <v>0</v>
      </c>
      <c r="P32" s="96">
        <f t="shared" si="5"/>
        <v>0</v>
      </c>
      <c r="Q32" s="96">
        <f t="shared" si="5"/>
        <v>0</v>
      </c>
      <c r="R32" s="96">
        <f t="shared" si="5"/>
        <v>0</v>
      </c>
      <c r="S32" s="96">
        <f t="shared" si="5"/>
        <v>0</v>
      </c>
      <c r="T32" s="109"/>
      <c r="U32" s="12"/>
      <c r="V32" s="7"/>
      <c r="W32" s="7"/>
      <c r="X32" s="7"/>
    </row>
    <row r="33" spans="2:24" s="8" customFormat="1" x14ac:dyDescent="0.2">
      <c r="B33" s="7"/>
      <c r="C33" s="72"/>
      <c r="D33" s="253" t="s">
        <v>96</v>
      </c>
      <c r="E33" s="255"/>
      <c r="F33" s="10"/>
      <c r="G33" s="96">
        <f t="shared" si="6"/>
        <v>0</v>
      </c>
      <c r="H33" s="96">
        <f t="shared" si="5"/>
        <v>0</v>
      </c>
      <c r="I33" s="96">
        <f t="shared" si="5"/>
        <v>0</v>
      </c>
      <c r="J33" s="96">
        <f t="shared" si="5"/>
        <v>0</v>
      </c>
      <c r="K33" s="96">
        <f t="shared" si="5"/>
        <v>0</v>
      </c>
      <c r="L33" s="96">
        <f t="shared" si="5"/>
        <v>0</v>
      </c>
      <c r="M33" s="96">
        <f t="shared" si="5"/>
        <v>0</v>
      </c>
      <c r="N33" s="96">
        <f t="shared" si="5"/>
        <v>0</v>
      </c>
      <c r="O33" s="96">
        <f t="shared" si="5"/>
        <v>0</v>
      </c>
      <c r="P33" s="96">
        <f t="shared" si="5"/>
        <v>0</v>
      </c>
      <c r="Q33" s="96">
        <f t="shared" si="5"/>
        <v>0</v>
      </c>
      <c r="R33" s="96">
        <f t="shared" si="5"/>
        <v>0</v>
      </c>
      <c r="S33" s="96">
        <f t="shared" si="5"/>
        <v>0</v>
      </c>
      <c r="T33" s="109"/>
      <c r="U33" s="12"/>
      <c r="V33" s="7"/>
      <c r="W33" s="7"/>
      <c r="X33" s="7"/>
    </row>
    <row r="34" spans="2:24" s="8" customFormat="1" x14ac:dyDescent="0.2">
      <c r="B34" s="7"/>
      <c r="C34" s="72"/>
      <c r="D34" s="253" t="s">
        <v>97</v>
      </c>
      <c r="E34" s="255"/>
      <c r="F34" s="10"/>
      <c r="G34" s="96">
        <f t="shared" si="6"/>
        <v>0</v>
      </c>
      <c r="H34" s="96">
        <f t="shared" si="5"/>
        <v>0</v>
      </c>
      <c r="I34" s="96">
        <f t="shared" si="5"/>
        <v>0</v>
      </c>
      <c r="J34" s="96">
        <f t="shared" si="5"/>
        <v>0</v>
      </c>
      <c r="K34" s="96">
        <f t="shared" si="5"/>
        <v>0</v>
      </c>
      <c r="L34" s="96">
        <f t="shared" si="5"/>
        <v>0</v>
      </c>
      <c r="M34" s="96">
        <f t="shared" si="5"/>
        <v>0</v>
      </c>
      <c r="N34" s="96">
        <f t="shared" si="5"/>
        <v>0</v>
      </c>
      <c r="O34" s="96">
        <f t="shared" si="5"/>
        <v>0</v>
      </c>
      <c r="P34" s="96">
        <f t="shared" si="5"/>
        <v>0</v>
      </c>
      <c r="Q34" s="96">
        <f t="shared" si="5"/>
        <v>0</v>
      </c>
      <c r="R34" s="96">
        <f t="shared" si="5"/>
        <v>0</v>
      </c>
      <c r="S34" s="96">
        <f t="shared" si="5"/>
        <v>0</v>
      </c>
      <c r="T34" s="109"/>
      <c r="U34" s="12"/>
      <c r="V34" s="7"/>
      <c r="W34" s="7"/>
      <c r="X34" s="7"/>
    </row>
    <row r="35" spans="2:24" s="8" customFormat="1" x14ac:dyDescent="0.2">
      <c r="B35" s="7"/>
      <c r="C35" s="72"/>
      <c r="D35" s="253" t="s">
        <v>98</v>
      </c>
      <c r="E35" s="255"/>
      <c r="F35" s="10"/>
      <c r="G35" s="96">
        <f t="shared" si="6"/>
        <v>0</v>
      </c>
      <c r="H35" s="96">
        <f t="shared" si="5"/>
        <v>0</v>
      </c>
      <c r="I35" s="96">
        <f t="shared" si="5"/>
        <v>0</v>
      </c>
      <c r="J35" s="96">
        <f t="shared" si="5"/>
        <v>0</v>
      </c>
      <c r="K35" s="96">
        <f t="shared" si="5"/>
        <v>0</v>
      </c>
      <c r="L35" s="96">
        <f t="shared" si="5"/>
        <v>0</v>
      </c>
      <c r="M35" s="96">
        <f t="shared" si="5"/>
        <v>0</v>
      </c>
      <c r="N35" s="96">
        <f t="shared" si="5"/>
        <v>0</v>
      </c>
      <c r="O35" s="96">
        <f t="shared" si="5"/>
        <v>0</v>
      </c>
      <c r="P35" s="96">
        <f t="shared" si="5"/>
        <v>0</v>
      </c>
      <c r="Q35" s="96">
        <f t="shared" si="5"/>
        <v>0</v>
      </c>
      <c r="R35" s="96">
        <f t="shared" si="5"/>
        <v>0</v>
      </c>
      <c r="S35" s="96">
        <f t="shared" si="5"/>
        <v>0</v>
      </c>
      <c r="T35" s="109"/>
      <c r="U35" s="12"/>
      <c r="V35" s="7"/>
      <c r="W35" s="7"/>
      <c r="X35" s="7"/>
    </row>
    <row r="36" spans="2:24" s="8" customFormat="1" x14ac:dyDescent="0.2">
      <c r="B36" s="7"/>
      <c r="C36" s="72"/>
      <c r="D36" s="273" t="s">
        <v>99</v>
      </c>
      <c r="E36" s="274"/>
      <c r="F36" s="10"/>
      <c r="G36" s="97">
        <f t="shared" si="6"/>
        <v>0</v>
      </c>
      <c r="H36" s="97">
        <f t="shared" si="5"/>
        <v>0</v>
      </c>
      <c r="I36" s="97">
        <f t="shared" si="5"/>
        <v>0</v>
      </c>
      <c r="J36" s="97">
        <f t="shared" si="5"/>
        <v>0</v>
      </c>
      <c r="K36" s="97">
        <f t="shared" si="5"/>
        <v>0</v>
      </c>
      <c r="L36" s="97">
        <f t="shared" si="5"/>
        <v>0</v>
      </c>
      <c r="M36" s="97">
        <f t="shared" si="5"/>
        <v>0</v>
      </c>
      <c r="N36" s="97">
        <f t="shared" si="5"/>
        <v>0</v>
      </c>
      <c r="O36" s="97">
        <f t="shared" si="5"/>
        <v>0</v>
      </c>
      <c r="P36" s="97">
        <f t="shared" si="5"/>
        <v>0</v>
      </c>
      <c r="Q36" s="97">
        <f t="shared" si="5"/>
        <v>0</v>
      </c>
      <c r="R36" s="97">
        <f t="shared" si="5"/>
        <v>0</v>
      </c>
      <c r="S36" s="97">
        <f t="shared" si="5"/>
        <v>0</v>
      </c>
      <c r="T36" s="109"/>
      <c r="U36" s="12"/>
      <c r="V36" s="7"/>
      <c r="W36" s="7"/>
      <c r="X36" s="7"/>
    </row>
    <row r="37" spans="2:24" s="8" customFormat="1" ht="15" thickBot="1" x14ac:dyDescent="0.3">
      <c r="B37" s="7"/>
      <c r="C37" s="72"/>
      <c r="D37" s="92" t="s">
        <v>0</v>
      </c>
      <c r="E37" s="275">
        <f>SUM(E27:E36)</f>
        <v>0</v>
      </c>
      <c r="F37" s="10"/>
      <c r="G37" s="107">
        <f>SUM(G27:G36)</f>
        <v>0</v>
      </c>
      <c r="H37" s="107">
        <f t="shared" ref="H37:S37" si="7">SUM(H27:H36)</f>
        <v>0</v>
      </c>
      <c r="I37" s="107">
        <f t="shared" si="7"/>
        <v>0</v>
      </c>
      <c r="J37" s="107">
        <f t="shared" si="7"/>
        <v>0</v>
      </c>
      <c r="K37" s="107">
        <f t="shared" si="7"/>
        <v>0</v>
      </c>
      <c r="L37" s="107">
        <f t="shared" si="7"/>
        <v>0</v>
      </c>
      <c r="M37" s="107">
        <f t="shared" si="7"/>
        <v>0</v>
      </c>
      <c r="N37" s="107">
        <f t="shared" si="7"/>
        <v>0</v>
      </c>
      <c r="O37" s="107">
        <f t="shared" si="7"/>
        <v>0</v>
      </c>
      <c r="P37" s="107">
        <f t="shared" si="7"/>
        <v>0</v>
      </c>
      <c r="Q37" s="107">
        <f t="shared" si="7"/>
        <v>0</v>
      </c>
      <c r="R37" s="107">
        <f t="shared" si="7"/>
        <v>0</v>
      </c>
      <c r="S37" s="107">
        <f t="shared" si="7"/>
        <v>0</v>
      </c>
      <c r="T37" s="109"/>
      <c r="U37" s="12"/>
      <c r="V37" s="7"/>
      <c r="W37" s="7"/>
      <c r="X37" s="7"/>
    </row>
    <row r="38" spans="2:24" s="8" customFormat="1" x14ac:dyDescent="0.2">
      <c r="B38" s="7"/>
      <c r="C38" s="72"/>
      <c r="D38" s="10"/>
      <c r="E38" s="94">
        <f>IF(G22=0,0,IF(E37&lt;&gt;100%,"CUIDADO: FALTAN O HAY EXCESO DE CUOTAS, DEBE SUMAR 100%",""))</f>
        <v>0</v>
      </c>
      <c r="F38" s="10"/>
      <c r="G38" s="10"/>
      <c r="H38" s="10"/>
      <c r="I38" s="10"/>
      <c r="J38" s="10"/>
      <c r="K38" s="10"/>
      <c r="L38" s="10"/>
      <c r="M38" s="10"/>
      <c r="N38" s="10"/>
      <c r="O38" s="10"/>
      <c r="P38" s="10"/>
      <c r="Q38" s="10"/>
      <c r="R38" s="10"/>
      <c r="S38" s="10"/>
      <c r="T38" s="109"/>
      <c r="U38" s="12"/>
      <c r="V38" s="7"/>
      <c r="W38" s="7"/>
      <c r="X38" s="7"/>
    </row>
    <row r="39" spans="2:24" s="8" customFormat="1" x14ac:dyDescent="0.2">
      <c r="B39" s="7"/>
      <c r="C39" s="21"/>
      <c r="D39" s="22"/>
      <c r="E39" s="22"/>
      <c r="F39" s="22"/>
      <c r="G39" s="22"/>
      <c r="H39" s="22"/>
      <c r="I39" s="22"/>
      <c r="J39" s="22"/>
      <c r="K39" s="22"/>
      <c r="L39" s="22"/>
      <c r="M39" s="22"/>
      <c r="N39" s="22"/>
      <c r="O39" s="22"/>
      <c r="P39" s="22"/>
      <c r="Q39" s="22"/>
      <c r="R39" s="22"/>
      <c r="S39" s="22"/>
      <c r="T39" s="110"/>
      <c r="U39" s="12"/>
      <c r="V39" s="7"/>
      <c r="W39" s="7"/>
      <c r="X39" s="7"/>
    </row>
    <row r="40" spans="2:24" s="8" customFormat="1" x14ac:dyDescent="0.2">
      <c r="C40"/>
      <c r="D40"/>
      <c r="E40"/>
      <c r="F40"/>
      <c r="G40"/>
      <c r="H40"/>
      <c r="I40"/>
      <c r="J40"/>
      <c r="K40"/>
      <c r="L40"/>
      <c r="M40"/>
      <c r="N40"/>
      <c r="O40"/>
      <c r="P40" s="31"/>
      <c r="Q40" s="31"/>
      <c r="R40" s="31"/>
      <c r="S40" s="31"/>
      <c r="T40" s="31"/>
      <c r="U40" s="31"/>
    </row>
    <row r="41" spans="2:24" s="8" customFormat="1" x14ac:dyDescent="0.2">
      <c r="C41"/>
      <c r="D41"/>
      <c r="E41"/>
      <c r="F41"/>
      <c r="G41"/>
      <c r="H41"/>
      <c r="I41"/>
      <c r="J41"/>
      <c r="K41"/>
      <c r="L41"/>
      <c r="M41"/>
      <c r="N41"/>
      <c r="O41"/>
      <c r="P41" s="31"/>
      <c r="Q41" s="31"/>
      <c r="R41" s="31"/>
      <c r="S41" s="31"/>
      <c r="T41" s="31"/>
      <c r="U41" s="31"/>
    </row>
    <row r="42" spans="2:24" s="8" customFormat="1" x14ac:dyDescent="0.2">
      <c r="C42"/>
      <c r="D42"/>
      <c r="E42"/>
      <c r="F42"/>
      <c r="G42"/>
      <c r="H42"/>
      <c r="I42"/>
      <c r="J42"/>
      <c r="K42"/>
      <c r="L42"/>
      <c r="M42"/>
      <c r="N42"/>
      <c r="O42"/>
      <c r="P42" s="31"/>
      <c r="Q42" s="31"/>
      <c r="R42" s="31"/>
      <c r="S42" s="31"/>
      <c r="T42" s="31"/>
      <c r="U42" s="31"/>
    </row>
    <row r="43" spans="2:24" s="8" customFormat="1" x14ac:dyDescent="0.2">
      <c r="C43"/>
      <c r="D43"/>
      <c r="E43"/>
      <c r="F43"/>
      <c r="G43"/>
      <c r="H43"/>
      <c r="I43"/>
      <c r="J43"/>
      <c r="K43"/>
      <c r="L43"/>
      <c r="M43"/>
      <c r="N43"/>
      <c r="O43"/>
      <c r="P43" s="31"/>
      <c r="Q43" s="31"/>
      <c r="R43" s="31"/>
      <c r="S43" s="31"/>
      <c r="T43" s="31"/>
      <c r="U43" s="31"/>
    </row>
    <row r="44" spans="2:24" s="8" customFormat="1" x14ac:dyDescent="0.2">
      <c r="C44"/>
      <c r="D44"/>
      <c r="E44"/>
      <c r="F44"/>
      <c r="G44"/>
      <c r="H44"/>
      <c r="I44"/>
      <c r="J44"/>
      <c r="K44"/>
      <c r="L44"/>
      <c r="M44"/>
      <c r="N44"/>
      <c r="O44"/>
      <c r="P44" s="31"/>
      <c r="Q44" s="31"/>
      <c r="R44" s="31"/>
      <c r="S44" s="31"/>
      <c r="T44" s="31"/>
      <c r="U44" s="31"/>
    </row>
    <row r="45" spans="2:24" s="8" customFormat="1" x14ac:dyDescent="0.2">
      <c r="C45"/>
      <c r="D45"/>
      <c r="E45"/>
      <c r="F45"/>
      <c r="G45"/>
      <c r="H45"/>
      <c r="I45"/>
      <c r="J45"/>
      <c r="K45"/>
      <c r="L45"/>
      <c r="M45"/>
      <c r="N45"/>
      <c r="O45"/>
      <c r="P45" s="31"/>
      <c r="Q45" s="31"/>
      <c r="R45" s="31"/>
      <c r="S45" s="31"/>
      <c r="T45" s="31"/>
      <c r="U45" s="31"/>
    </row>
    <row r="46" spans="2:24" s="8" customFormat="1" x14ac:dyDescent="0.2">
      <c r="C46"/>
      <c r="D46"/>
      <c r="E46"/>
      <c r="F46"/>
      <c r="G46"/>
      <c r="H46"/>
      <c r="I46"/>
      <c r="J46"/>
      <c r="K46"/>
      <c r="L46"/>
      <c r="M46"/>
      <c r="N46"/>
      <c r="O46"/>
      <c r="P46" s="31"/>
      <c r="Q46" s="31"/>
      <c r="R46" s="31"/>
      <c r="S46" s="31"/>
      <c r="T46" s="31"/>
      <c r="U46" s="31"/>
    </row>
    <row r="47" spans="2:24" s="8" customFormat="1" x14ac:dyDescent="0.2">
      <c r="C47"/>
      <c r="D47"/>
      <c r="E47"/>
      <c r="F47"/>
      <c r="G47"/>
      <c r="H47"/>
      <c r="I47"/>
      <c r="J47"/>
      <c r="K47"/>
      <c r="L47"/>
      <c r="M47"/>
      <c r="N47"/>
      <c r="O47"/>
      <c r="P47" s="31"/>
      <c r="Q47" s="31"/>
      <c r="R47" s="31"/>
      <c r="S47" s="31"/>
      <c r="T47" s="31"/>
      <c r="U47" s="31"/>
    </row>
    <row r="48" spans="2:24" s="8" customFormat="1" x14ac:dyDescent="0.2">
      <c r="C48"/>
      <c r="D48"/>
      <c r="E48"/>
      <c r="F48"/>
      <c r="G48"/>
      <c r="H48"/>
      <c r="I48"/>
      <c r="J48"/>
      <c r="K48"/>
      <c r="L48"/>
      <c r="M48"/>
      <c r="N48"/>
      <c r="O48"/>
      <c r="P48" s="31"/>
      <c r="Q48" s="31"/>
      <c r="R48" s="31"/>
      <c r="S48" s="31"/>
      <c r="T48" s="31"/>
      <c r="U48" s="31"/>
    </row>
    <row r="49" spans="3:21" s="8" customFormat="1" x14ac:dyDescent="0.2">
      <c r="C49"/>
      <c r="D49"/>
      <c r="E49"/>
      <c r="F49"/>
      <c r="G49"/>
      <c r="H49"/>
      <c r="I49"/>
      <c r="J49"/>
      <c r="K49"/>
      <c r="L49"/>
      <c r="M49"/>
      <c r="N49"/>
      <c r="O49"/>
      <c r="P49" s="31"/>
      <c r="Q49" s="31"/>
      <c r="R49" s="31"/>
      <c r="S49" s="31"/>
      <c r="T49" s="31"/>
      <c r="U49" s="31"/>
    </row>
    <row r="50" spans="3:21" s="8" customFormat="1" x14ac:dyDescent="0.2">
      <c r="C50"/>
      <c r="D50"/>
      <c r="E50"/>
      <c r="F50"/>
      <c r="G50"/>
      <c r="H50"/>
      <c r="I50"/>
      <c r="J50"/>
      <c r="K50"/>
      <c r="L50"/>
      <c r="M50"/>
      <c r="N50"/>
      <c r="O50"/>
      <c r="P50" s="31"/>
      <c r="Q50" s="31"/>
      <c r="R50" s="31"/>
      <c r="S50" s="31"/>
      <c r="T50" s="31"/>
      <c r="U50" s="31"/>
    </row>
    <row r="51" spans="3:21" s="8" customFormat="1" x14ac:dyDescent="0.2">
      <c r="C51"/>
      <c r="D51"/>
      <c r="E51"/>
      <c r="F51"/>
      <c r="G51"/>
      <c r="H51"/>
      <c r="I51"/>
      <c r="J51"/>
      <c r="K51"/>
      <c r="L51"/>
      <c r="M51"/>
      <c r="N51"/>
      <c r="O51"/>
      <c r="P51" s="31"/>
      <c r="Q51" s="31"/>
      <c r="R51" s="31"/>
      <c r="S51" s="31"/>
      <c r="T51" s="31"/>
      <c r="U51" s="31"/>
    </row>
    <row r="52" spans="3:21" s="8" customFormat="1" x14ac:dyDescent="0.2">
      <c r="C52"/>
      <c r="D52"/>
      <c r="E52"/>
      <c r="F52"/>
      <c r="G52"/>
      <c r="H52"/>
      <c r="I52"/>
      <c r="J52"/>
      <c r="K52"/>
      <c r="L52"/>
      <c r="M52"/>
      <c r="N52"/>
      <c r="O52"/>
      <c r="P52" s="31"/>
      <c r="Q52" s="31"/>
      <c r="R52" s="31"/>
      <c r="S52" s="31"/>
      <c r="T52" s="31"/>
      <c r="U52" s="31"/>
    </row>
    <row r="53" spans="3:21" s="8" customFormat="1" x14ac:dyDescent="0.2">
      <c r="C53"/>
      <c r="D53"/>
      <c r="E53"/>
      <c r="F53"/>
      <c r="G53"/>
      <c r="H53"/>
      <c r="I53"/>
      <c r="J53"/>
      <c r="K53"/>
      <c r="L53"/>
      <c r="M53"/>
      <c r="N53"/>
      <c r="O53"/>
      <c r="P53" s="31"/>
      <c r="Q53" s="31"/>
      <c r="R53" s="31"/>
      <c r="S53" s="31"/>
      <c r="T53" s="31"/>
      <c r="U53" s="31"/>
    </row>
    <row r="54" spans="3:21" s="8" customFormat="1" x14ac:dyDescent="0.2">
      <c r="C54"/>
      <c r="D54"/>
      <c r="E54"/>
      <c r="F54"/>
      <c r="G54"/>
      <c r="H54"/>
      <c r="I54"/>
      <c r="J54"/>
      <c r="K54"/>
      <c r="L54"/>
      <c r="M54"/>
      <c r="N54"/>
      <c r="O54"/>
      <c r="P54" s="31"/>
      <c r="Q54" s="31"/>
      <c r="R54" s="31"/>
      <c r="S54" s="31"/>
      <c r="T54" s="31"/>
      <c r="U54" s="31"/>
    </row>
    <row r="55" spans="3:21" s="8" customFormat="1" x14ac:dyDescent="0.2">
      <c r="C55"/>
      <c r="D55"/>
      <c r="E55"/>
      <c r="F55"/>
      <c r="G55"/>
      <c r="H55"/>
      <c r="I55"/>
      <c r="J55"/>
      <c r="K55"/>
      <c r="L55"/>
      <c r="M55"/>
      <c r="N55"/>
      <c r="O55"/>
      <c r="P55" s="31"/>
      <c r="Q55" s="31"/>
      <c r="R55" s="31"/>
      <c r="S55" s="31"/>
      <c r="T55" s="31"/>
      <c r="U55" s="31"/>
    </row>
    <row r="56" spans="3:21" s="8" customFormat="1" x14ac:dyDescent="0.2">
      <c r="C56"/>
      <c r="D56"/>
      <c r="E56"/>
      <c r="F56"/>
      <c r="G56"/>
      <c r="H56"/>
      <c r="I56"/>
      <c r="J56"/>
      <c r="K56"/>
      <c r="L56"/>
      <c r="M56"/>
      <c r="N56"/>
      <c r="O56"/>
      <c r="P56" s="31"/>
      <c r="Q56" s="31"/>
      <c r="R56" s="31"/>
      <c r="S56" s="31"/>
      <c r="T56" s="31"/>
      <c r="U56" s="31"/>
    </row>
    <row r="57" spans="3:21" s="8" customFormat="1" x14ac:dyDescent="0.2">
      <c r="C57"/>
      <c r="D57"/>
      <c r="E57"/>
      <c r="F57"/>
      <c r="G57"/>
      <c r="H57"/>
      <c r="I57"/>
      <c r="J57"/>
      <c r="K57"/>
      <c r="L57"/>
      <c r="M57"/>
      <c r="N57"/>
      <c r="O57"/>
      <c r="P57" s="31"/>
      <c r="Q57" s="31"/>
      <c r="R57" s="31"/>
      <c r="S57" s="31"/>
      <c r="T57" s="31"/>
      <c r="U57" s="31"/>
    </row>
    <row r="58" spans="3:21" s="8" customFormat="1" x14ac:dyDescent="0.2">
      <c r="C58"/>
      <c r="D58"/>
      <c r="E58"/>
      <c r="F58"/>
      <c r="G58"/>
      <c r="H58"/>
      <c r="I58"/>
      <c r="J58"/>
      <c r="K58"/>
      <c r="L58"/>
      <c r="M58"/>
      <c r="N58"/>
      <c r="O58"/>
      <c r="P58" s="31"/>
      <c r="Q58" s="31"/>
      <c r="R58" s="31"/>
      <c r="S58" s="31"/>
      <c r="T58" s="31"/>
      <c r="U58" s="31"/>
    </row>
    <row r="59" spans="3:21" s="8" customFormat="1" x14ac:dyDescent="0.2">
      <c r="C59"/>
      <c r="D59"/>
      <c r="E59"/>
      <c r="F59"/>
      <c r="G59"/>
      <c r="H59"/>
      <c r="I59"/>
      <c r="J59"/>
      <c r="K59"/>
      <c r="L59"/>
      <c r="M59"/>
      <c r="N59"/>
      <c r="O59"/>
      <c r="P59" s="31"/>
      <c r="Q59" s="31"/>
      <c r="R59" s="31"/>
      <c r="S59" s="31"/>
      <c r="T59" s="31"/>
      <c r="U59" s="31"/>
    </row>
    <row r="60" spans="3:21" s="8" customFormat="1" x14ac:dyDescent="0.2">
      <c r="C60"/>
      <c r="D60"/>
      <c r="E60"/>
      <c r="F60"/>
      <c r="G60"/>
      <c r="H60"/>
      <c r="I60"/>
      <c r="J60"/>
      <c r="K60"/>
      <c r="L60"/>
      <c r="M60"/>
      <c r="N60"/>
      <c r="O60"/>
      <c r="P60" s="31"/>
      <c r="Q60" s="31"/>
      <c r="R60" s="31"/>
      <c r="S60" s="31"/>
      <c r="T60" s="31"/>
      <c r="U60" s="31"/>
    </row>
    <row r="61" spans="3:21" s="8" customFormat="1" x14ac:dyDescent="0.2">
      <c r="C61"/>
      <c r="D61"/>
      <c r="E61"/>
      <c r="F61"/>
      <c r="G61"/>
      <c r="H61"/>
      <c r="I61"/>
      <c r="J61"/>
      <c r="K61"/>
      <c r="L61"/>
      <c r="M61"/>
      <c r="N61"/>
      <c r="O61"/>
      <c r="P61" s="31"/>
      <c r="Q61" s="31"/>
      <c r="R61" s="31"/>
      <c r="S61" s="31"/>
      <c r="T61" s="31"/>
      <c r="U61" s="31"/>
    </row>
    <row r="62" spans="3:21" s="8" customFormat="1" x14ac:dyDescent="0.2">
      <c r="C62"/>
      <c r="D62"/>
      <c r="E62"/>
      <c r="F62"/>
      <c r="G62"/>
      <c r="H62"/>
      <c r="I62"/>
      <c r="J62"/>
      <c r="K62"/>
      <c r="L62"/>
      <c r="M62"/>
      <c r="N62"/>
      <c r="O62"/>
      <c r="P62" s="31"/>
      <c r="Q62" s="31"/>
      <c r="R62" s="31"/>
      <c r="S62" s="31"/>
      <c r="T62" s="31"/>
      <c r="U62" s="31"/>
    </row>
    <row r="63" spans="3:21" s="8" customFormat="1" x14ac:dyDescent="0.2">
      <c r="C63"/>
      <c r="D63"/>
      <c r="E63"/>
      <c r="F63"/>
      <c r="G63"/>
      <c r="H63"/>
      <c r="I63"/>
      <c r="J63"/>
      <c r="K63"/>
      <c r="L63"/>
      <c r="M63"/>
      <c r="N63"/>
      <c r="O63"/>
      <c r="P63" s="31"/>
      <c r="Q63" s="31"/>
      <c r="R63" s="31"/>
      <c r="S63" s="31"/>
      <c r="T63" s="31"/>
      <c r="U63" s="31"/>
    </row>
    <row r="64" spans="3:21" s="8" customFormat="1" x14ac:dyDescent="0.2">
      <c r="C64"/>
      <c r="D64"/>
      <c r="E64"/>
      <c r="F64"/>
      <c r="G64"/>
      <c r="H64"/>
      <c r="I64"/>
      <c r="J64"/>
      <c r="K64"/>
      <c r="L64"/>
      <c r="M64"/>
      <c r="N64"/>
      <c r="O64"/>
      <c r="P64" s="31"/>
      <c r="Q64" s="31"/>
      <c r="R64" s="31"/>
      <c r="S64" s="31"/>
      <c r="T64" s="31"/>
      <c r="U64" s="31"/>
    </row>
    <row r="65" spans="3:21" s="8" customFormat="1" x14ac:dyDescent="0.2">
      <c r="C65"/>
      <c r="D65"/>
      <c r="E65"/>
      <c r="F65"/>
      <c r="G65"/>
      <c r="H65"/>
      <c r="I65"/>
      <c r="J65"/>
      <c r="K65"/>
      <c r="L65"/>
      <c r="M65"/>
      <c r="N65"/>
      <c r="O65"/>
      <c r="P65" s="31"/>
      <c r="Q65" s="31"/>
      <c r="R65" s="31"/>
      <c r="S65" s="31"/>
      <c r="T65" s="31"/>
      <c r="U65" s="31"/>
    </row>
    <row r="66" spans="3:21" s="8" customFormat="1" x14ac:dyDescent="0.2">
      <c r="C66"/>
      <c r="D66"/>
      <c r="E66"/>
      <c r="F66"/>
      <c r="G66"/>
      <c r="H66"/>
      <c r="I66"/>
      <c r="J66"/>
      <c r="K66"/>
      <c r="L66"/>
      <c r="M66"/>
      <c r="N66"/>
      <c r="O66"/>
      <c r="P66" s="31"/>
      <c r="Q66" s="31"/>
      <c r="R66" s="31"/>
      <c r="S66" s="31"/>
      <c r="T66" s="31"/>
      <c r="U66" s="31"/>
    </row>
    <row r="67" spans="3:21" s="8" customFormat="1" x14ac:dyDescent="0.2">
      <c r="C67"/>
      <c r="D67"/>
      <c r="E67"/>
      <c r="F67"/>
      <c r="G67"/>
      <c r="H67"/>
      <c r="I67"/>
      <c r="J67"/>
      <c r="K67"/>
      <c r="L67"/>
      <c r="M67"/>
      <c r="N67"/>
      <c r="O67"/>
      <c r="P67" s="31"/>
      <c r="Q67" s="31"/>
      <c r="R67" s="31"/>
      <c r="S67" s="31"/>
      <c r="T67" s="31"/>
      <c r="U67" s="31"/>
    </row>
    <row r="68" spans="3:21" s="8" customFormat="1" x14ac:dyDescent="0.2">
      <c r="C68"/>
      <c r="D68"/>
      <c r="E68"/>
      <c r="F68"/>
      <c r="G68"/>
      <c r="H68"/>
      <c r="I68"/>
      <c r="J68"/>
      <c r="K68"/>
      <c r="L68"/>
      <c r="M68"/>
      <c r="N68"/>
      <c r="O68"/>
      <c r="P68" s="31"/>
      <c r="Q68" s="31"/>
      <c r="R68" s="31"/>
      <c r="S68" s="31"/>
      <c r="T68" s="31"/>
      <c r="U68" s="31"/>
    </row>
    <row r="69" spans="3:21" s="8" customFormat="1" x14ac:dyDescent="0.2">
      <c r="C69"/>
      <c r="D69"/>
      <c r="E69"/>
      <c r="F69"/>
      <c r="G69"/>
      <c r="H69"/>
      <c r="I69"/>
      <c r="J69"/>
      <c r="K69"/>
      <c r="L69"/>
      <c r="M69"/>
      <c r="N69"/>
      <c r="O69"/>
      <c r="P69" s="31"/>
      <c r="Q69" s="31"/>
      <c r="R69" s="31"/>
      <c r="S69" s="31"/>
      <c r="T69" s="31"/>
      <c r="U69" s="31"/>
    </row>
    <row r="70" spans="3:21" s="8" customFormat="1" x14ac:dyDescent="0.2">
      <c r="C70"/>
      <c r="D70"/>
      <c r="E70"/>
      <c r="F70"/>
      <c r="G70"/>
      <c r="H70"/>
      <c r="I70"/>
      <c r="J70"/>
      <c r="K70"/>
      <c r="L70"/>
      <c r="M70"/>
      <c r="N70"/>
      <c r="O70"/>
      <c r="P70" s="31"/>
      <c r="Q70" s="31"/>
      <c r="R70" s="31"/>
      <c r="S70" s="31"/>
      <c r="T70" s="31"/>
      <c r="U70" s="31"/>
    </row>
    <row r="71" spans="3:21" s="8" customFormat="1" x14ac:dyDescent="0.2">
      <c r="C71"/>
      <c r="D71"/>
      <c r="E71"/>
      <c r="F71"/>
      <c r="G71"/>
      <c r="H71"/>
      <c r="I71"/>
      <c r="J71"/>
      <c r="K71"/>
      <c r="L71"/>
      <c r="M71"/>
      <c r="N71"/>
      <c r="O71"/>
      <c r="P71" s="31"/>
      <c r="Q71" s="31"/>
      <c r="R71" s="31"/>
      <c r="S71" s="31"/>
      <c r="T71" s="31"/>
      <c r="U71" s="31"/>
    </row>
    <row r="72" spans="3:21" s="8" customFormat="1" x14ac:dyDescent="0.2">
      <c r="C72"/>
      <c r="D72"/>
      <c r="E72"/>
      <c r="F72"/>
      <c r="G72"/>
      <c r="H72"/>
      <c r="I72"/>
      <c r="J72"/>
      <c r="K72"/>
      <c r="L72"/>
      <c r="M72"/>
      <c r="N72"/>
      <c r="O72"/>
      <c r="P72" s="31"/>
      <c r="Q72" s="31"/>
      <c r="R72" s="31"/>
      <c r="S72" s="31"/>
      <c r="T72" s="31"/>
      <c r="U72" s="31"/>
    </row>
    <row r="73" spans="3:21" s="8" customFormat="1" x14ac:dyDescent="0.2">
      <c r="C73"/>
      <c r="D73"/>
      <c r="E73"/>
      <c r="F73"/>
      <c r="G73"/>
      <c r="H73"/>
      <c r="I73"/>
      <c r="J73"/>
      <c r="K73"/>
      <c r="L73"/>
      <c r="M73"/>
      <c r="N73"/>
      <c r="O73"/>
      <c r="P73" s="31"/>
      <c r="Q73" s="31"/>
      <c r="R73" s="31"/>
      <c r="S73" s="31"/>
      <c r="T73" s="31"/>
      <c r="U73" s="31"/>
    </row>
    <row r="74" spans="3:21" s="8" customFormat="1" x14ac:dyDescent="0.2">
      <c r="C74"/>
      <c r="D74"/>
      <c r="E74"/>
      <c r="F74"/>
      <c r="G74"/>
      <c r="H74"/>
      <c r="I74"/>
      <c r="J74"/>
      <c r="K74"/>
      <c r="L74"/>
      <c r="M74"/>
      <c r="N74"/>
      <c r="O74"/>
      <c r="P74" s="31"/>
      <c r="Q74" s="31"/>
      <c r="R74" s="31"/>
      <c r="S74" s="31"/>
      <c r="T74" s="31"/>
      <c r="U74" s="31"/>
    </row>
    <row r="75" spans="3:21" s="8" customFormat="1" x14ac:dyDescent="0.2">
      <c r="C75"/>
      <c r="D75"/>
      <c r="E75"/>
      <c r="F75"/>
      <c r="G75"/>
      <c r="H75"/>
      <c r="I75"/>
      <c r="J75"/>
      <c r="K75"/>
      <c r="L75"/>
      <c r="M75"/>
      <c r="N75"/>
      <c r="O75"/>
      <c r="P75" s="31"/>
      <c r="Q75" s="31"/>
      <c r="R75" s="31"/>
      <c r="S75" s="31"/>
      <c r="T75" s="31"/>
      <c r="U75" s="31"/>
    </row>
    <row r="76" spans="3:21" s="8" customFormat="1" x14ac:dyDescent="0.2">
      <c r="C76"/>
      <c r="D76"/>
      <c r="E76"/>
      <c r="F76"/>
      <c r="G76"/>
      <c r="H76"/>
      <c r="I76"/>
      <c r="J76"/>
      <c r="K76"/>
      <c r="L76"/>
      <c r="M76"/>
      <c r="N76"/>
      <c r="O76"/>
      <c r="P76" s="31"/>
      <c r="Q76" s="31"/>
      <c r="R76" s="31"/>
      <c r="S76" s="31"/>
      <c r="T76" s="31"/>
      <c r="U76" s="31"/>
    </row>
    <row r="77" spans="3:21" s="8" customFormat="1" x14ac:dyDescent="0.2">
      <c r="C77"/>
      <c r="D77"/>
      <c r="E77"/>
      <c r="F77"/>
      <c r="G77"/>
      <c r="H77"/>
      <c r="I77"/>
      <c r="J77"/>
      <c r="K77"/>
      <c r="L77"/>
      <c r="M77"/>
      <c r="N77"/>
      <c r="O77"/>
      <c r="P77" s="31"/>
      <c r="Q77" s="31"/>
      <c r="R77" s="31"/>
      <c r="S77" s="31"/>
      <c r="T77" s="31"/>
      <c r="U77" s="31"/>
    </row>
    <row r="78" spans="3:21" s="8" customFormat="1" x14ac:dyDescent="0.2">
      <c r="C78"/>
      <c r="D78"/>
      <c r="E78"/>
      <c r="F78"/>
      <c r="G78"/>
      <c r="H78"/>
      <c r="I78"/>
      <c r="J78"/>
      <c r="K78"/>
      <c r="L78"/>
      <c r="M78"/>
      <c r="N78"/>
      <c r="O78"/>
      <c r="P78" s="31"/>
      <c r="Q78" s="31"/>
      <c r="R78" s="31"/>
      <c r="S78" s="31"/>
      <c r="T78" s="31"/>
      <c r="U78" s="31"/>
    </row>
    <row r="79" spans="3:21" s="8" customFormat="1" x14ac:dyDescent="0.2">
      <c r="C79"/>
      <c r="D79"/>
      <c r="E79"/>
      <c r="F79"/>
      <c r="G79"/>
      <c r="H79"/>
      <c r="I79"/>
      <c r="J79"/>
      <c r="K79"/>
      <c r="L79"/>
      <c r="M79"/>
      <c r="N79"/>
      <c r="O79"/>
      <c r="P79" s="31"/>
      <c r="Q79" s="31"/>
      <c r="R79" s="31"/>
      <c r="S79" s="31"/>
      <c r="T79" s="31"/>
      <c r="U79" s="31"/>
    </row>
    <row r="80" spans="3:21" s="8" customFormat="1" x14ac:dyDescent="0.2">
      <c r="C80"/>
      <c r="D80"/>
      <c r="E80"/>
      <c r="F80"/>
      <c r="G80"/>
      <c r="H80"/>
      <c r="I80"/>
      <c r="J80"/>
      <c r="K80"/>
      <c r="L80"/>
      <c r="M80"/>
      <c r="N80"/>
      <c r="O80"/>
      <c r="P80" s="31"/>
      <c r="Q80" s="31"/>
      <c r="R80" s="31"/>
      <c r="S80" s="31"/>
      <c r="T80" s="31"/>
      <c r="U80" s="31"/>
    </row>
    <row r="81" spans="3:21" s="8" customFormat="1" x14ac:dyDescent="0.2">
      <c r="C81"/>
      <c r="D81"/>
      <c r="E81"/>
      <c r="F81"/>
      <c r="G81"/>
      <c r="H81"/>
      <c r="I81"/>
      <c r="J81"/>
      <c r="K81"/>
      <c r="L81"/>
      <c r="M81"/>
      <c r="N81"/>
      <c r="O81"/>
      <c r="P81" s="31"/>
      <c r="Q81" s="31"/>
      <c r="R81" s="31"/>
      <c r="S81" s="31"/>
      <c r="T81" s="31"/>
      <c r="U81" s="31"/>
    </row>
    <row r="82" spans="3:21" s="8" customFormat="1" x14ac:dyDescent="0.2">
      <c r="C82"/>
      <c r="D82"/>
      <c r="E82"/>
      <c r="F82"/>
      <c r="G82"/>
      <c r="H82"/>
      <c r="I82"/>
      <c r="J82"/>
      <c r="K82"/>
      <c r="L82"/>
      <c r="M82"/>
      <c r="N82"/>
      <c r="O82"/>
      <c r="P82" s="31"/>
      <c r="Q82" s="31"/>
      <c r="R82" s="31"/>
      <c r="S82" s="31"/>
      <c r="T82" s="31"/>
      <c r="U82" s="31"/>
    </row>
    <row r="83" spans="3:21" s="8" customFormat="1" x14ac:dyDescent="0.2">
      <c r="C83"/>
      <c r="D83"/>
      <c r="E83"/>
      <c r="F83"/>
      <c r="G83"/>
      <c r="H83"/>
      <c r="I83"/>
      <c r="J83"/>
      <c r="K83"/>
      <c r="L83"/>
      <c r="M83"/>
      <c r="N83"/>
      <c r="O83"/>
      <c r="P83" s="31"/>
      <c r="Q83" s="31"/>
      <c r="R83" s="31"/>
      <c r="S83" s="31"/>
      <c r="T83" s="31"/>
      <c r="U83" s="31"/>
    </row>
    <row r="84" spans="3:21" s="8" customFormat="1" x14ac:dyDescent="0.2">
      <c r="C84"/>
      <c r="D84"/>
      <c r="E84"/>
      <c r="F84"/>
      <c r="G84"/>
      <c r="H84"/>
      <c r="I84"/>
      <c r="J84"/>
      <c r="K84"/>
      <c r="L84"/>
      <c r="M84"/>
      <c r="N84"/>
      <c r="O84"/>
      <c r="P84" s="31"/>
      <c r="Q84" s="31"/>
      <c r="R84" s="31"/>
      <c r="S84" s="31"/>
      <c r="T84" s="31"/>
      <c r="U84" s="31"/>
    </row>
    <row r="85" spans="3:21" s="8" customFormat="1" x14ac:dyDescent="0.2">
      <c r="C85"/>
      <c r="D85"/>
      <c r="E85"/>
      <c r="F85"/>
      <c r="G85"/>
      <c r="H85"/>
      <c r="I85"/>
      <c r="J85"/>
      <c r="K85"/>
      <c r="L85"/>
      <c r="M85"/>
      <c r="N85"/>
      <c r="O85"/>
      <c r="P85" s="31"/>
      <c r="Q85" s="31"/>
      <c r="R85" s="31"/>
      <c r="S85" s="31"/>
      <c r="T85" s="31"/>
      <c r="U85" s="31"/>
    </row>
    <row r="86" spans="3:21" s="8" customFormat="1" x14ac:dyDescent="0.2">
      <c r="C86"/>
      <c r="D86"/>
      <c r="E86"/>
      <c r="F86"/>
      <c r="G86"/>
      <c r="H86"/>
      <c r="I86"/>
      <c r="J86"/>
      <c r="K86"/>
      <c r="L86"/>
      <c r="M86"/>
      <c r="N86"/>
      <c r="O86"/>
      <c r="P86" s="31"/>
      <c r="Q86" s="31"/>
      <c r="R86" s="31"/>
      <c r="S86" s="31"/>
      <c r="T86" s="31"/>
      <c r="U86" s="31"/>
    </row>
    <row r="87" spans="3:21" s="8" customFormat="1" ht="13.5" thickBot="1" x14ac:dyDescent="0.25">
      <c r="C87" s="69"/>
      <c r="D87" s="70"/>
      <c r="E87" s="70"/>
      <c r="F87" s="70"/>
      <c r="G87" s="70"/>
      <c r="H87" s="70"/>
      <c r="I87" s="70"/>
      <c r="J87" s="70"/>
      <c r="K87" s="70"/>
      <c r="L87" s="70"/>
      <c r="M87" s="70"/>
      <c r="N87" s="70"/>
      <c r="O87" s="71"/>
      <c r="P87" s="33"/>
      <c r="Q87"/>
      <c r="R87"/>
      <c r="S87"/>
      <c r="T87"/>
    </row>
    <row r="88" spans="3:21" ht="21.75" thickTop="1" thickBot="1" x14ac:dyDescent="0.25">
      <c r="C88" s="72"/>
      <c r="D88" s="60" t="s">
        <v>59</v>
      </c>
      <c r="E88" s="10"/>
      <c r="F88" s="10"/>
      <c r="G88" s="10"/>
      <c r="H88" s="10"/>
      <c r="I88" s="10"/>
      <c r="J88" s="10"/>
      <c r="K88" s="10"/>
      <c r="L88" s="10"/>
      <c r="M88" s="10"/>
      <c r="N88" s="10"/>
      <c r="O88" s="15"/>
      <c r="P88" s="33"/>
    </row>
    <row r="89" spans="3:21" ht="9.9499999999999993" customHeight="1" thickTop="1" x14ac:dyDescent="0.2">
      <c r="C89" s="72"/>
      <c r="D89" s="10"/>
      <c r="E89" s="10"/>
      <c r="F89" s="10"/>
      <c r="G89" s="10"/>
      <c r="H89" s="10"/>
      <c r="I89" s="10"/>
      <c r="J89" s="10"/>
      <c r="K89" s="10"/>
      <c r="L89" s="10"/>
      <c r="M89" s="10"/>
      <c r="N89" s="10"/>
      <c r="O89" s="15"/>
      <c r="P89" s="33"/>
    </row>
    <row r="90" spans="3:21" ht="14.25" x14ac:dyDescent="0.2">
      <c r="C90" s="73"/>
      <c r="D90" s="62" t="s">
        <v>178</v>
      </c>
      <c r="E90" s="61"/>
      <c r="F90" s="61"/>
      <c r="G90" s="61"/>
      <c r="H90" s="61"/>
      <c r="I90" s="61"/>
      <c r="J90" s="61"/>
      <c r="K90" s="61"/>
      <c r="L90" s="61"/>
      <c r="M90" s="61"/>
      <c r="N90" s="61"/>
      <c r="O90" s="74"/>
      <c r="P90" s="33"/>
    </row>
    <row r="91" spans="3:21" x14ac:dyDescent="0.2">
      <c r="C91" s="73"/>
      <c r="D91" s="64" t="s">
        <v>136</v>
      </c>
      <c r="E91" s="61"/>
      <c r="F91" s="61"/>
      <c r="G91" s="61"/>
      <c r="H91" s="61"/>
      <c r="I91" s="61"/>
      <c r="J91" s="61"/>
      <c r="K91" s="61"/>
      <c r="L91" s="61"/>
      <c r="M91" s="61"/>
      <c r="N91" s="61"/>
      <c r="O91" s="74"/>
      <c r="P91" s="33"/>
    </row>
    <row r="92" spans="3:21" ht="5.0999999999999996" customHeight="1" x14ac:dyDescent="0.2">
      <c r="C92" s="73"/>
      <c r="D92" s="63"/>
      <c r="E92" s="61"/>
      <c r="F92" s="61"/>
      <c r="G92" s="61"/>
      <c r="H92" s="61"/>
      <c r="I92" s="61"/>
      <c r="J92" s="61"/>
      <c r="K92" s="61"/>
      <c r="L92" s="61"/>
      <c r="M92" s="61"/>
      <c r="N92" s="61"/>
      <c r="O92" s="74"/>
      <c r="P92" s="33"/>
    </row>
    <row r="93" spans="3:21" ht="20.100000000000001" customHeight="1" x14ac:dyDescent="0.2">
      <c r="C93" s="73"/>
      <c r="D93" s="63" t="s">
        <v>137</v>
      </c>
      <c r="E93" s="61"/>
      <c r="F93" s="61"/>
      <c r="G93" s="61"/>
      <c r="H93" s="61"/>
      <c r="I93" s="61"/>
      <c r="J93" s="61"/>
      <c r="K93" s="61"/>
      <c r="L93" s="61"/>
      <c r="M93" s="61"/>
      <c r="N93" s="61"/>
      <c r="O93" s="74"/>
      <c r="P93" s="33"/>
    </row>
    <row r="94" spans="3:21" ht="15.95" customHeight="1" x14ac:dyDescent="0.2">
      <c r="C94" s="73"/>
      <c r="D94" s="336" t="s">
        <v>141</v>
      </c>
      <c r="E94" s="336"/>
      <c r="F94" s="61"/>
      <c r="G94" s="66" t="s">
        <v>138</v>
      </c>
      <c r="H94" s="61"/>
      <c r="I94" s="61"/>
      <c r="J94" s="61"/>
      <c r="K94" s="61"/>
      <c r="L94" s="61"/>
      <c r="M94" s="61"/>
      <c r="N94" s="61"/>
      <c r="O94" s="74"/>
      <c r="P94" s="33"/>
    </row>
    <row r="95" spans="3:21" x14ac:dyDescent="0.2">
      <c r="C95" s="73"/>
      <c r="D95" s="335" t="s">
        <v>140</v>
      </c>
      <c r="E95" s="335"/>
      <c r="F95" s="61"/>
      <c r="G95" s="66" t="s">
        <v>139</v>
      </c>
      <c r="H95" s="66"/>
      <c r="I95" s="61"/>
      <c r="J95" s="61"/>
      <c r="K95" s="61"/>
      <c r="L95" s="61"/>
      <c r="M95" s="61"/>
      <c r="N95" s="61"/>
      <c r="O95" s="74"/>
      <c r="P95" s="33"/>
    </row>
    <row r="96" spans="3:21" ht="15.95" customHeight="1" x14ac:dyDescent="0.2">
      <c r="C96" s="73"/>
      <c r="D96" s="336" t="s">
        <v>142</v>
      </c>
      <c r="E96" s="336"/>
      <c r="F96" s="61"/>
      <c r="G96" s="66" t="s">
        <v>143</v>
      </c>
      <c r="H96" s="66"/>
      <c r="I96" s="61"/>
      <c r="J96" s="61"/>
      <c r="K96" s="61"/>
      <c r="L96" s="61"/>
      <c r="M96" s="61"/>
      <c r="N96" s="61"/>
      <c r="O96" s="74"/>
      <c r="P96" s="33"/>
    </row>
    <row r="97" spans="3:16" x14ac:dyDescent="0.2">
      <c r="C97" s="73"/>
      <c r="D97" s="335" t="s">
        <v>140</v>
      </c>
      <c r="E97" s="335"/>
      <c r="F97" s="61"/>
      <c r="G97" s="66" t="s">
        <v>144</v>
      </c>
      <c r="H97" s="66"/>
      <c r="I97" s="61"/>
      <c r="J97" s="61"/>
      <c r="K97" s="61"/>
      <c r="L97" s="61"/>
      <c r="M97" s="61"/>
      <c r="N97" s="61"/>
      <c r="O97" s="74"/>
      <c r="P97" s="33"/>
    </row>
    <row r="98" spans="3:16" x14ac:dyDescent="0.2">
      <c r="C98" s="73"/>
      <c r="D98" s="119"/>
      <c r="E98" s="195"/>
      <c r="F98" s="61"/>
      <c r="G98" s="66"/>
      <c r="H98" s="66"/>
      <c r="I98" s="61"/>
      <c r="J98" s="61"/>
      <c r="K98" s="61"/>
      <c r="L98" s="61"/>
      <c r="M98" s="61"/>
      <c r="N98" s="61"/>
      <c r="O98" s="74"/>
      <c r="P98" s="33"/>
    </row>
    <row r="99" spans="3:16" ht="16.5" customHeight="1" x14ac:dyDescent="0.2">
      <c r="C99" s="73"/>
      <c r="D99" s="63" t="s">
        <v>76</v>
      </c>
      <c r="E99" s="118"/>
      <c r="F99" s="61"/>
      <c r="G99" s="61"/>
      <c r="H99" s="66"/>
      <c r="I99" s="61"/>
      <c r="J99" s="61"/>
      <c r="K99" s="61"/>
      <c r="L99" s="61"/>
      <c r="M99" s="61"/>
      <c r="N99" s="61"/>
      <c r="O99" s="74"/>
      <c r="P99" s="33"/>
    </row>
    <row r="100" spans="3:16" x14ac:dyDescent="0.2">
      <c r="C100" s="73"/>
      <c r="D100" s="64" t="s">
        <v>77</v>
      </c>
      <c r="E100" s="118"/>
      <c r="F100" s="61"/>
      <c r="G100" s="61"/>
      <c r="H100" s="66"/>
      <c r="I100" s="61"/>
      <c r="J100" s="61"/>
      <c r="K100" s="61"/>
      <c r="L100" s="61"/>
      <c r="M100" s="61"/>
      <c r="N100" s="61"/>
      <c r="O100" s="74"/>
      <c r="P100" s="33"/>
    </row>
    <row r="101" spans="3:16" ht="12" customHeight="1" x14ac:dyDescent="0.2">
      <c r="C101" s="75"/>
      <c r="D101" s="64" t="s">
        <v>176</v>
      </c>
      <c r="E101" s="65"/>
      <c r="F101" s="10"/>
      <c r="G101" s="10"/>
      <c r="H101" s="66"/>
      <c r="I101" s="10"/>
      <c r="J101" s="10"/>
      <c r="K101" s="10"/>
      <c r="L101" s="10"/>
      <c r="M101" s="10"/>
      <c r="N101" s="10"/>
      <c r="O101" s="76"/>
      <c r="P101" s="33"/>
    </row>
    <row r="102" spans="3:16" x14ac:dyDescent="0.2">
      <c r="C102" s="75"/>
      <c r="D102" s="64" t="s">
        <v>145</v>
      </c>
      <c r="E102" s="10"/>
      <c r="F102" s="10"/>
      <c r="G102" s="10"/>
      <c r="H102" s="10"/>
      <c r="I102" s="10"/>
      <c r="J102" s="10"/>
      <c r="K102" s="10"/>
      <c r="L102" s="10"/>
      <c r="M102" s="10"/>
      <c r="N102" s="10"/>
      <c r="O102" s="76"/>
    </row>
    <row r="103" spans="3:16" x14ac:dyDescent="0.2">
      <c r="C103" s="75"/>
      <c r="D103" s="118"/>
      <c r="E103" s="10"/>
      <c r="F103" s="10"/>
      <c r="G103" s="10"/>
      <c r="H103" s="10"/>
      <c r="I103" s="10"/>
      <c r="J103" s="10"/>
      <c r="K103" s="10"/>
      <c r="L103" s="10"/>
      <c r="M103" s="10"/>
      <c r="N103" s="10"/>
      <c r="O103" s="76"/>
    </row>
    <row r="104" spans="3:16" x14ac:dyDescent="0.2">
      <c r="C104" s="75"/>
      <c r="D104" s="118"/>
      <c r="E104" s="10"/>
      <c r="F104" s="10"/>
      <c r="G104" s="10"/>
      <c r="H104" s="10"/>
      <c r="I104" s="10"/>
      <c r="J104" s="10"/>
      <c r="K104" s="10"/>
      <c r="L104" s="10"/>
      <c r="M104" s="10"/>
      <c r="N104" s="10"/>
      <c r="O104" s="76"/>
    </row>
    <row r="105" spans="3:16" x14ac:dyDescent="0.2">
      <c r="C105" s="77"/>
      <c r="D105" s="78"/>
      <c r="E105" s="78"/>
      <c r="F105" s="78"/>
      <c r="G105" s="78"/>
      <c r="H105" s="78"/>
      <c r="I105" s="78"/>
      <c r="J105" s="78"/>
      <c r="K105" s="78"/>
      <c r="L105" s="78"/>
      <c r="M105" s="78"/>
      <c r="N105" s="78"/>
      <c r="O105" s="79"/>
    </row>
    <row r="106" spans="3:16" ht="13.5" thickBot="1" x14ac:dyDescent="0.25">
      <c r="C106" s="69"/>
      <c r="D106" s="83"/>
      <c r="E106" s="83"/>
      <c r="F106" s="83"/>
      <c r="G106" s="83"/>
      <c r="H106" s="83"/>
      <c r="I106" s="83"/>
      <c r="J106" s="83"/>
      <c r="K106" s="83"/>
      <c r="L106" s="83"/>
      <c r="M106" s="83"/>
      <c r="N106" s="83"/>
      <c r="O106" s="71"/>
    </row>
    <row r="107" spans="3:16" ht="21.75" thickTop="1" thickBot="1" x14ac:dyDescent="0.25">
      <c r="C107" s="72"/>
      <c r="D107" s="60" t="s">
        <v>81</v>
      </c>
      <c r="E107" s="10"/>
      <c r="F107" s="10"/>
      <c r="G107" s="10"/>
      <c r="H107" s="10"/>
      <c r="I107" s="10"/>
      <c r="J107" s="10"/>
      <c r="K107" s="10"/>
      <c r="L107" s="10"/>
      <c r="M107" s="10"/>
      <c r="N107" s="10"/>
      <c r="O107" s="15"/>
    </row>
    <row r="108" spans="3:16" ht="13.5" thickTop="1" x14ac:dyDescent="0.2">
      <c r="C108" s="72"/>
      <c r="D108" s="10"/>
      <c r="E108" s="10"/>
      <c r="F108" s="10"/>
      <c r="G108" s="10"/>
      <c r="H108" s="10"/>
      <c r="I108" s="10"/>
      <c r="J108" s="10"/>
      <c r="K108" s="10"/>
      <c r="L108" s="10"/>
      <c r="M108" s="10"/>
      <c r="N108" s="10"/>
      <c r="O108" s="15"/>
    </row>
    <row r="109" spans="3:16" x14ac:dyDescent="0.2">
      <c r="C109" s="72"/>
      <c r="D109" s="10"/>
      <c r="E109" s="10"/>
      <c r="F109" s="10"/>
      <c r="G109" s="10"/>
      <c r="H109" s="10"/>
      <c r="I109" s="10"/>
      <c r="J109" s="10"/>
      <c r="K109" s="10"/>
      <c r="L109" s="10"/>
      <c r="M109" s="10"/>
      <c r="N109" s="10"/>
      <c r="O109" s="15"/>
    </row>
    <row r="110" spans="3:16" x14ac:dyDescent="0.2">
      <c r="C110" s="72"/>
      <c r="D110" s="10"/>
      <c r="E110" s="10"/>
      <c r="F110" s="10"/>
      <c r="G110" s="10"/>
      <c r="H110" s="10"/>
      <c r="I110" s="10"/>
      <c r="J110" s="10"/>
      <c r="K110" s="10"/>
      <c r="L110" s="10"/>
      <c r="M110" s="10"/>
      <c r="N110" s="10"/>
      <c r="O110" s="15"/>
    </row>
    <row r="111" spans="3:16" x14ac:dyDescent="0.2">
      <c r="C111" s="72"/>
      <c r="D111" s="10"/>
      <c r="E111" s="10"/>
      <c r="F111" s="10"/>
      <c r="G111" s="10"/>
      <c r="H111" s="10"/>
      <c r="I111" s="10"/>
      <c r="J111" s="10"/>
      <c r="K111" s="10"/>
      <c r="L111" s="10"/>
      <c r="M111" s="10"/>
      <c r="N111" s="10"/>
      <c r="O111" s="15"/>
    </row>
    <row r="112" spans="3:16" ht="8.25" customHeight="1" x14ac:dyDescent="0.2">
      <c r="C112" s="72"/>
      <c r="D112" s="10"/>
      <c r="E112" s="10"/>
      <c r="F112" s="10"/>
      <c r="G112" s="10"/>
      <c r="H112" s="10"/>
      <c r="I112" s="10"/>
      <c r="J112" s="10"/>
      <c r="K112" s="10"/>
      <c r="L112" s="10"/>
      <c r="M112" s="10"/>
      <c r="N112" s="10"/>
      <c r="O112" s="15"/>
    </row>
    <row r="113" spans="3:15" ht="7.5" customHeight="1" x14ac:dyDescent="0.2">
      <c r="C113" s="72"/>
      <c r="D113" s="10"/>
      <c r="E113" s="10"/>
      <c r="F113" s="10"/>
      <c r="G113" s="10"/>
      <c r="H113" s="10"/>
      <c r="I113" s="10"/>
      <c r="J113" s="10"/>
      <c r="K113" s="10"/>
      <c r="L113" s="10"/>
      <c r="M113" s="10"/>
      <c r="N113" s="10"/>
      <c r="O113" s="15"/>
    </row>
    <row r="114" spans="3:15" ht="10.5" customHeight="1" x14ac:dyDescent="0.2">
      <c r="C114" s="72"/>
      <c r="D114" s="10"/>
      <c r="E114" s="10"/>
      <c r="F114" s="10"/>
      <c r="G114" s="10"/>
      <c r="H114" s="10"/>
      <c r="I114" s="10"/>
      <c r="J114" s="10"/>
      <c r="K114" s="10"/>
      <c r="L114" s="10"/>
      <c r="M114" s="10"/>
      <c r="N114" s="10"/>
      <c r="O114" s="15"/>
    </row>
    <row r="115" spans="3:15" x14ac:dyDescent="0.2">
      <c r="C115" s="72"/>
      <c r="D115" s="10"/>
      <c r="E115" s="10"/>
      <c r="F115" s="10"/>
      <c r="G115" s="10"/>
      <c r="H115" s="10"/>
      <c r="I115" s="10"/>
      <c r="J115" s="10"/>
      <c r="K115" s="10"/>
      <c r="L115" s="10"/>
      <c r="M115" s="10"/>
      <c r="N115" s="10"/>
      <c r="O115" s="15"/>
    </row>
    <row r="116" spans="3:15" ht="17.25" x14ac:dyDescent="0.3">
      <c r="C116" s="72"/>
      <c r="D116" s="304" t="s">
        <v>109</v>
      </c>
      <c r="E116" s="304"/>
      <c r="F116" s="304"/>
      <c r="G116" s="304"/>
      <c r="H116" s="304"/>
      <c r="I116" s="304"/>
      <c r="J116" s="304"/>
      <c r="K116" s="304"/>
      <c r="L116" s="304"/>
      <c r="M116" s="304"/>
      <c r="N116" s="304"/>
      <c r="O116" s="15"/>
    </row>
    <row r="117" spans="3:15" ht="17.25" x14ac:dyDescent="0.3">
      <c r="C117" s="72"/>
      <c r="D117" s="304" t="s">
        <v>110</v>
      </c>
      <c r="E117" s="304"/>
      <c r="F117" s="304"/>
      <c r="G117" s="304"/>
      <c r="H117" s="304"/>
      <c r="I117" s="304"/>
      <c r="J117" s="304"/>
      <c r="K117" s="304"/>
      <c r="L117" s="304"/>
      <c r="M117" s="304"/>
      <c r="N117" s="304"/>
      <c r="O117" s="15"/>
    </row>
    <row r="118" spans="3:15" x14ac:dyDescent="0.2">
      <c r="C118" s="72"/>
      <c r="D118" s="10"/>
      <c r="E118" s="10"/>
      <c r="F118" s="10"/>
      <c r="G118" s="10"/>
      <c r="H118" s="10"/>
      <c r="I118" s="10"/>
      <c r="J118" s="10"/>
      <c r="K118" s="10"/>
      <c r="L118" s="10"/>
      <c r="M118" s="10"/>
      <c r="N118" s="10"/>
      <c r="O118" s="15"/>
    </row>
    <row r="119" spans="3:15" x14ac:dyDescent="0.2">
      <c r="C119" s="81"/>
      <c r="D119" s="78"/>
      <c r="E119" s="78"/>
      <c r="F119" s="78"/>
      <c r="G119" s="78"/>
      <c r="H119" s="78"/>
      <c r="I119" s="78"/>
      <c r="J119" s="78"/>
      <c r="K119" s="78"/>
      <c r="L119" s="78"/>
      <c r="M119" s="78"/>
      <c r="N119" s="78"/>
      <c r="O119" s="82"/>
    </row>
  </sheetData>
  <sheetProtection password="F2E4" sheet="1" objects="1" scenarios="1"/>
  <mergeCells count="14">
    <mergeCell ref="D4:E4"/>
    <mergeCell ref="D8:E8"/>
    <mergeCell ref="D6:G6"/>
    <mergeCell ref="D24:G24"/>
    <mergeCell ref="D117:N117"/>
    <mergeCell ref="D12:E12"/>
    <mergeCell ref="D16:E16"/>
    <mergeCell ref="D20:E20"/>
    <mergeCell ref="D22:E22"/>
    <mergeCell ref="D97:E97"/>
    <mergeCell ref="D94:E94"/>
    <mergeCell ref="D95:E95"/>
    <mergeCell ref="D96:E96"/>
    <mergeCell ref="D116:N116"/>
  </mergeCells>
  <conditionalFormatting sqref="G27:G36">
    <cfRule type="dataBar" priority="3">
      <dataBar>
        <cfvo type="min"/>
        <cfvo type="max"/>
        <color rgb="FFFF555A"/>
      </dataBar>
    </cfRule>
  </conditionalFormatting>
  <conditionalFormatting sqref="E38">
    <cfRule type="cellIs" dxfId="0" priority="1" operator="equal">
      <formula>0</formula>
    </cfRule>
  </conditionalFormatting>
  <dataValidations count="1">
    <dataValidation type="list" allowBlank="1" showInputMessage="1" showErrorMessage="1" sqref="H4">
      <formula1>month</formula1>
    </dataValidation>
  </dataValidations>
  <pageMargins left="0.70866141732283472" right="0.70866141732283472" top="0.74803149606299213" bottom="0.74803149606299213" header="0.31496062992125984" footer="0.31496062992125984"/>
  <pageSetup paperSize="9" scale="72" orientation="landscape" r:id="rId1"/>
  <ignoredErrors>
    <ignoredError sqref="H26"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B1:Y145"/>
  <sheetViews>
    <sheetView showGridLines="0" showRowColHeaders="0" zoomScaleNormal="100" workbookViewId="0">
      <pane xSplit="7" ySplit="2" topLeftCell="H3" activePane="bottomRight" state="frozen"/>
      <selection activeCell="Q131" sqref="Q131"/>
      <selection pane="topRight" activeCell="Q131" sqref="Q131"/>
      <selection pane="bottomLeft" activeCell="Q131" sqref="Q131"/>
      <selection pane="bottomRight" activeCell="A3" sqref="A3:A52"/>
    </sheetView>
  </sheetViews>
  <sheetFormatPr baseColWidth="10" defaultRowHeight="12.75" x14ac:dyDescent="0.2"/>
  <cols>
    <col min="1" max="1" width="0" hidden="1" customWidth="1"/>
    <col min="2" max="2" width="1.42578125" style="8" customWidth="1"/>
    <col min="3" max="3" width="2.42578125" customWidth="1"/>
    <col min="4" max="4" width="27.42578125" customWidth="1"/>
    <col min="5" max="5" width="9.7109375" customWidth="1"/>
    <col min="6" max="6" width="0.85546875" customWidth="1"/>
    <col min="7" max="7" width="11.5703125" customWidth="1"/>
    <col min="8" max="19" width="9.140625" customWidth="1"/>
    <col min="20" max="20" width="2.42578125" customWidth="1"/>
    <col min="21" max="25" width="11.42578125" style="8"/>
  </cols>
  <sheetData>
    <row r="1" spans="2:24" s="8" customFormat="1" ht="5.0999999999999996" customHeight="1" thickBot="1" x14ac:dyDescent="0.25">
      <c r="B1" s="7"/>
      <c r="C1" s="7"/>
      <c r="D1" s="7"/>
      <c r="E1" s="7"/>
      <c r="F1" s="7"/>
      <c r="G1" s="7"/>
      <c r="H1" s="7"/>
      <c r="I1" s="7"/>
      <c r="J1" s="7"/>
      <c r="K1" s="7"/>
      <c r="L1" s="7"/>
      <c r="M1" s="7"/>
      <c r="N1" s="7"/>
      <c r="O1" s="7"/>
      <c r="P1" s="7"/>
      <c r="Q1" s="7"/>
      <c r="R1" s="7"/>
      <c r="S1" s="7"/>
      <c r="T1" s="7"/>
      <c r="U1" s="7"/>
      <c r="V1" s="7"/>
      <c r="W1" s="7"/>
      <c r="X1" s="7"/>
    </row>
    <row r="2" spans="2:24" ht="24.75" customHeight="1" thickTop="1" thickBot="1" x14ac:dyDescent="0.25">
      <c r="B2" s="7"/>
      <c r="C2" s="1"/>
      <c r="D2" s="6"/>
      <c r="E2" s="6"/>
      <c r="F2" s="6"/>
      <c r="G2" s="6"/>
      <c r="H2" s="80" t="s">
        <v>149</v>
      </c>
      <c r="I2" s="80"/>
      <c r="J2" s="6"/>
      <c r="K2" s="6"/>
      <c r="L2" s="6"/>
      <c r="M2" s="6"/>
      <c r="N2" s="6"/>
      <c r="O2" s="111"/>
      <c r="P2" s="113"/>
      <c r="Q2" s="113"/>
      <c r="R2" s="114"/>
      <c r="S2" s="114"/>
      <c r="T2" s="12"/>
      <c r="U2" s="12"/>
      <c r="V2" s="7"/>
      <c r="W2" s="7"/>
      <c r="X2" s="7"/>
    </row>
    <row r="3" spans="2:24" ht="6.75" customHeight="1" thickTop="1" thickBot="1" x14ac:dyDescent="0.25">
      <c r="B3" s="7"/>
      <c r="C3" s="13"/>
      <c r="D3" s="16"/>
      <c r="E3" s="16"/>
      <c r="F3" s="16"/>
      <c r="G3" s="16"/>
      <c r="H3" s="16"/>
      <c r="I3" s="16"/>
      <c r="J3" s="16"/>
      <c r="K3" s="16"/>
      <c r="L3" s="16"/>
      <c r="M3" s="16"/>
      <c r="N3" s="16"/>
      <c r="O3" s="10"/>
      <c r="P3" s="10"/>
      <c r="Q3" s="10"/>
      <c r="R3" s="10"/>
      <c r="S3" s="10"/>
      <c r="T3" s="108"/>
      <c r="U3" s="12"/>
      <c r="V3" s="7"/>
      <c r="W3" s="7"/>
      <c r="X3" s="7"/>
    </row>
    <row r="4" spans="2:24" s="186" customFormat="1" ht="18" customHeight="1" thickTop="1" thickBot="1" x14ac:dyDescent="0.35">
      <c r="B4" s="7"/>
      <c r="C4" s="184">
        <v>1</v>
      </c>
      <c r="D4" s="338" t="s">
        <v>128</v>
      </c>
      <c r="E4" s="339"/>
      <c r="F4" s="339"/>
      <c r="G4" s="340"/>
      <c r="H4" s="10"/>
      <c r="I4" s="10"/>
      <c r="J4" s="10"/>
      <c r="K4" s="10"/>
      <c r="L4" s="10"/>
      <c r="M4" s="10"/>
      <c r="N4" s="10"/>
      <c r="O4" s="10"/>
      <c r="P4" s="10"/>
      <c r="Q4" s="10"/>
      <c r="R4" s="10"/>
      <c r="S4" s="10"/>
      <c r="T4" s="185"/>
      <c r="U4" s="12"/>
      <c r="V4" s="7"/>
      <c r="W4" s="7"/>
      <c r="X4" s="7"/>
    </row>
    <row r="5" spans="2:24" s="8" customFormat="1" ht="4.5" customHeight="1" thickTop="1" thickBot="1" x14ac:dyDescent="0.25">
      <c r="B5" s="7"/>
      <c r="C5" s="72"/>
      <c r="D5" s="10"/>
      <c r="E5" s="10"/>
      <c r="F5" s="10"/>
      <c r="G5" s="10"/>
      <c r="H5" s="10"/>
      <c r="I5" s="10"/>
      <c r="J5" s="10"/>
      <c r="K5" s="10"/>
      <c r="L5" s="10"/>
      <c r="M5" s="10"/>
      <c r="N5" s="10"/>
      <c r="O5" s="10"/>
      <c r="P5" s="10"/>
      <c r="Q5" s="10"/>
      <c r="R5" s="10"/>
      <c r="S5" s="10"/>
      <c r="T5" s="109"/>
      <c r="U5" s="12"/>
      <c r="V5" s="7"/>
      <c r="W5" s="7"/>
      <c r="X5" s="7"/>
    </row>
    <row r="6" spans="2:24" s="8" customFormat="1" ht="15" thickBot="1" x14ac:dyDescent="0.3">
      <c r="B6" s="7"/>
      <c r="C6" s="72"/>
      <c r="D6" s="169" t="s">
        <v>121</v>
      </c>
      <c r="E6" s="170"/>
      <c r="F6" s="10"/>
      <c r="G6" s="181" t="s">
        <v>0</v>
      </c>
      <c r="H6" s="182" t="str">
        <f>Producto!H4</f>
        <v>Julio</v>
      </c>
      <c r="I6" s="182" t="str">
        <f>Producto!I4</f>
        <v>Agosto</v>
      </c>
      <c r="J6" s="182" t="str">
        <f>Producto!J4</f>
        <v>Septiembre</v>
      </c>
      <c r="K6" s="182" t="str">
        <f>Producto!K4</f>
        <v>Octubre</v>
      </c>
      <c r="L6" s="182" t="str">
        <f>Producto!L4</f>
        <v>Noviembre</v>
      </c>
      <c r="M6" s="182" t="str">
        <f>Producto!M4</f>
        <v>Diciembre</v>
      </c>
      <c r="N6" s="182" t="str">
        <f>Producto!N4</f>
        <v>Enero</v>
      </c>
      <c r="O6" s="182" t="str">
        <f>Producto!O4</f>
        <v>Febrero</v>
      </c>
      <c r="P6" s="182" t="str">
        <f>Producto!P4</f>
        <v>Marzo</v>
      </c>
      <c r="Q6" s="182" t="str">
        <f>Producto!Q4</f>
        <v>Abril</v>
      </c>
      <c r="R6" s="182" t="str">
        <f>Producto!R4</f>
        <v>Mayo</v>
      </c>
      <c r="S6" s="183" t="str">
        <f>Producto!S4</f>
        <v>Junio</v>
      </c>
      <c r="T6" s="109"/>
      <c r="U6" s="12"/>
      <c r="V6" s="7"/>
      <c r="W6" s="7"/>
      <c r="X6" s="7"/>
    </row>
    <row r="7" spans="2:24" s="8" customFormat="1" x14ac:dyDescent="0.2">
      <c r="B7" s="7"/>
      <c r="C7" s="72"/>
      <c r="D7" s="252" t="s">
        <v>122</v>
      </c>
      <c r="E7" s="249"/>
      <c r="F7" s="10"/>
      <c r="G7" s="173">
        <f>SUM(H7:S7)</f>
        <v>0</v>
      </c>
      <c r="H7" s="263"/>
      <c r="I7" s="263"/>
      <c r="J7" s="263"/>
      <c r="K7" s="263"/>
      <c r="L7" s="263"/>
      <c r="M7" s="263"/>
      <c r="N7" s="263"/>
      <c r="O7" s="263"/>
      <c r="P7" s="263"/>
      <c r="Q7" s="263"/>
      <c r="R7" s="263"/>
      <c r="S7" s="263"/>
      <c r="T7" s="109"/>
      <c r="U7" s="12"/>
      <c r="V7" s="7"/>
      <c r="W7" s="7"/>
      <c r="X7" s="7"/>
    </row>
    <row r="8" spans="2:24" s="8" customFormat="1" x14ac:dyDescent="0.2">
      <c r="B8" s="7"/>
      <c r="C8" s="72"/>
      <c r="D8" s="253" t="s">
        <v>123</v>
      </c>
      <c r="E8" s="250"/>
      <c r="F8" s="10"/>
      <c r="G8" s="174">
        <f t="shared" ref="G8:G11" si="0">SUM(H8:S8)</f>
        <v>0</v>
      </c>
      <c r="H8" s="264"/>
      <c r="I8" s="264"/>
      <c r="J8" s="264"/>
      <c r="K8" s="264"/>
      <c r="L8" s="264"/>
      <c r="M8" s="264"/>
      <c r="N8" s="264"/>
      <c r="O8" s="264"/>
      <c r="P8" s="264"/>
      <c r="Q8" s="264"/>
      <c r="R8" s="264"/>
      <c r="S8" s="264"/>
      <c r="T8" s="109"/>
      <c r="U8" s="12"/>
      <c r="V8" s="7"/>
      <c r="W8" s="7"/>
      <c r="X8" s="7"/>
    </row>
    <row r="9" spans="2:24" s="8" customFormat="1" x14ac:dyDescent="0.2">
      <c r="B9" s="7"/>
      <c r="C9" s="72"/>
      <c r="D9" s="253" t="s">
        <v>124</v>
      </c>
      <c r="E9" s="250"/>
      <c r="F9" s="10"/>
      <c r="G9" s="174">
        <f t="shared" si="0"/>
        <v>0</v>
      </c>
      <c r="H9" s="264"/>
      <c r="I9" s="264"/>
      <c r="J9" s="264"/>
      <c r="K9" s="264"/>
      <c r="L9" s="264"/>
      <c r="M9" s="264"/>
      <c r="N9" s="264"/>
      <c r="O9" s="264"/>
      <c r="P9" s="264"/>
      <c r="Q9" s="264"/>
      <c r="R9" s="264"/>
      <c r="S9" s="264"/>
      <c r="T9" s="109"/>
      <c r="U9" s="12"/>
      <c r="V9" s="7"/>
      <c r="W9" s="7"/>
      <c r="X9" s="7"/>
    </row>
    <row r="10" spans="2:24" s="8" customFormat="1" x14ac:dyDescent="0.2">
      <c r="B10" s="7"/>
      <c r="C10" s="72"/>
      <c r="D10" s="253" t="s">
        <v>125</v>
      </c>
      <c r="E10" s="250"/>
      <c r="F10" s="10"/>
      <c r="G10" s="174">
        <f t="shared" si="0"/>
        <v>0</v>
      </c>
      <c r="H10" s="264"/>
      <c r="I10" s="264"/>
      <c r="J10" s="264"/>
      <c r="K10" s="264"/>
      <c r="L10" s="264"/>
      <c r="M10" s="264"/>
      <c r="N10" s="264"/>
      <c r="O10" s="264"/>
      <c r="P10" s="264"/>
      <c r="Q10" s="264"/>
      <c r="R10" s="264"/>
      <c r="S10" s="264"/>
      <c r="T10" s="109"/>
      <c r="U10" s="12"/>
      <c r="V10" s="7"/>
      <c r="W10" s="7"/>
      <c r="X10" s="7"/>
    </row>
    <row r="11" spans="2:24" s="8" customFormat="1" ht="13.5" thickBot="1" x14ac:dyDescent="0.25">
      <c r="B11" s="7"/>
      <c r="C11" s="72"/>
      <c r="D11" s="253" t="s">
        <v>126</v>
      </c>
      <c r="E11" s="250"/>
      <c r="F11" s="10"/>
      <c r="G11" s="174">
        <f t="shared" si="0"/>
        <v>0</v>
      </c>
      <c r="H11" s="264"/>
      <c r="I11" s="264"/>
      <c r="J11" s="264"/>
      <c r="K11" s="264"/>
      <c r="L11" s="264"/>
      <c r="M11" s="264"/>
      <c r="N11" s="264"/>
      <c r="O11" s="264"/>
      <c r="P11" s="264"/>
      <c r="Q11" s="264"/>
      <c r="R11" s="264"/>
      <c r="S11" s="264"/>
      <c r="T11" s="109"/>
      <c r="U11" s="12"/>
      <c r="V11" s="7"/>
      <c r="W11" s="7"/>
      <c r="X11" s="7"/>
    </row>
    <row r="12" spans="2:24" s="8" customFormat="1" ht="15" thickBot="1" x14ac:dyDescent="0.3">
      <c r="B12" s="7"/>
      <c r="C12" s="72"/>
      <c r="D12" s="341" t="s">
        <v>127</v>
      </c>
      <c r="E12" s="342"/>
      <c r="F12" s="10"/>
      <c r="G12" s="166">
        <f>SUM(G7:G11)</f>
        <v>0</v>
      </c>
      <c r="H12" s="107">
        <f>SUM(H7:H11)</f>
        <v>0</v>
      </c>
      <c r="I12" s="107">
        <f t="shared" ref="I12:S12" si="1">SUM(I7:I11)</f>
        <v>0</v>
      </c>
      <c r="J12" s="107">
        <f t="shared" si="1"/>
        <v>0</v>
      </c>
      <c r="K12" s="107">
        <f t="shared" si="1"/>
        <v>0</v>
      </c>
      <c r="L12" s="107">
        <f t="shared" si="1"/>
        <v>0</v>
      </c>
      <c r="M12" s="107">
        <f t="shared" si="1"/>
        <v>0</v>
      </c>
      <c r="N12" s="107">
        <f t="shared" si="1"/>
        <v>0</v>
      </c>
      <c r="O12" s="107">
        <f t="shared" si="1"/>
        <v>0</v>
      </c>
      <c r="P12" s="107">
        <f t="shared" si="1"/>
        <v>0</v>
      </c>
      <c r="Q12" s="107">
        <f t="shared" si="1"/>
        <v>0</v>
      </c>
      <c r="R12" s="107">
        <f t="shared" si="1"/>
        <v>0</v>
      </c>
      <c r="S12" s="107">
        <f t="shared" si="1"/>
        <v>0</v>
      </c>
      <c r="T12" s="109"/>
      <c r="U12" s="12"/>
      <c r="V12" s="7"/>
      <c r="W12" s="7"/>
      <c r="X12" s="7"/>
    </row>
    <row r="13" spans="2:24" s="8" customFormat="1" ht="5.0999999999999996" customHeight="1" thickBot="1" x14ac:dyDescent="0.25">
      <c r="B13" s="7"/>
      <c r="C13" s="72"/>
      <c r="D13" s="10"/>
      <c r="E13" s="10"/>
      <c r="F13" s="10"/>
      <c r="G13" s="161"/>
      <c r="H13" s="161"/>
      <c r="I13" s="161"/>
      <c r="J13" s="161"/>
      <c r="K13" s="161"/>
      <c r="L13" s="161"/>
      <c r="M13" s="161"/>
      <c r="N13" s="161"/>
      <c r="O13" s="161"/>
      <c r="P13" s="161"/>
      <c r="Q13" s="161"/>
      <c r="R13" s="161"/>
      <c r="S13" s="161"/>
      <c r="T13" s="109"/>
      <c r="U13" s="12"/>
      <c r="V13" s="7"/>
      <c r="W13" s="7"/>
      <c r="X13" s="7"/>
    </row>
    <row r="14" spans="2:24" s="8" customFormat="1" ht="18.75" customHeight="1" thickTop="1" thickBot="1" x14ac:dyDescent="0.35">
      <c r="B14" s="7"/>
      <c r="C14" s="184">
        <v>2</v>
      </c>
      <c r="D14" s="338" t="s">
        <v>129</v>
      </c>
      <c r="E14" s="339"/>
      <c r="F14" s="339"/>
      <c r="G14" s="340"/>
      <c r="H14" s="10"/>
      <c r="I14" s="10"/>
      <c r="J14" s="10"/>
      <c r="K14" s="10"/>
      <c r="L14" s="10"/>
      <c r="M14" s="10"/>
      <c r="N14" s="10"/>
      <c r="O14" s="10"/>
      <c r="P14" s="10"/>
      <c r="Q14" s="10"/>
      <c r="R14" s="10"/>
      <c r="S14" s="10"/>
      <c r="T14" s="109"/>
      <c r="U14" s="12"/>
      <c r="V14" s="7"/>
      <c r="W14" s="7"/>
      <c r="X14" s="7"/>
    </row>
    <row r="15" spans="2:24" s="8" customFormat="1" ht="5.0999999999999996" customHeight="1" thickTop="1" thickBot="1" x14ac:dyDescent="0.25">
      <c r="B15" s="7"/>
      <c r="C15" s="72"/>
      <c r="D15" s="10"/>
      <c r="E15" s="10"/>
      <c r="F15" s="10"/>
      <c r="G15" s="10"/>
      <c r="H15" s="10"/>
      <c r="I15" s="10"/>
      <c r="J15" s="10"/>
      <c r="K15" s="10"/>
      <c r="L15" s="10"/>
      <c r="M15" s="10"/>
      <c r="N15" s="10"/>
      <c r="O15" s="10"/>
      <c r="P15" s="10"/>
      <c r="Q15" s="10"/>
      <c r="R15" s="10"/>
      <c r="S15" s="10"/>
      <c r="T15" s="109"/>
      <c r="U15" s="12"/>
      <c r="V15" s="7"/>
      <c r="W15" s="7"/>
      <c r="X15" s="7"/>
    </row>
    <row r="16" spans="2:24" s="8" customFormat="1" ht="15" thickBot="1" x14ac:dyDescent="0.3">
      <c r="B16" s="7"/>
      <c r="C16" s="72"/>
      <c r="D16" s="164" t="s">
        <v>130</v>
      </c>
      <c r="E16" s="165" t="s">
        <v>120</v>
      </c>
      <c r="F16" s="10"/>
      <c r="G16" s="181" t="str">
        <f t="shared" ref="G16:S16" si="2">G6</f>
        <v>Total</v>
      </c>
      <c r="H16" s="182" t="str">
        <f t="shared" si="2"/>
        <v>Julio</v>
      </c>
      <c r="I16" s="182" t="str">
        <f t="shared" si="2"/>
        <v>Agosto</v>
      </c>
      <c r="J16" s="182" t="str">
        <f t="shared" si="2"/>
        <v>Septiembre</v>
      </c>
      <c r="K16" s="182" t="str">
        <f t="shared" si="2"/>
        <v>Octubre</v>
      </c>
      <c r="L16" s="182" t="str">
        <f t="shared" si="2"/>
        <v>Noviembre</v>
      </c>
      <c r="M16" s="182" t="str">
        <f t="shared" si="2"/>
        <v>Diciembre</v>
      </c>
      <c r="N16" s="182" t="str">
        <f t="shared" si="2"/>
        <v>Enero</v>
      </c>
      <c r="O16" s="182" t="str">
        <f t="shared" si="2"/>
        <v>Febrero</v>
      </c>
      <c r="P16" s="182" t="str">
        <f t="shared" si="2"/>
        <v>Marzo</v>
      </c>
      <c r="Q16" s="182" t="str">
        <f t="shared" si="2"/>
        <v>Abril</v>
      </c>
      <c r="R16" s="182" t="str">
        <f t="shared" si="2"/>
        <v>Mayo</v>
      </c>
      <c r="S16" s="183" t="str">
        <f t="shared" si="2"/>
        <v>Junio</v>
      </c>
      <c r="T16" s="109"/>
      <c r="U16" s="12"/>
      <c r="V16" s="7"/>
      <c r="W16" s="7"/>
      <c r="X16" s="7"/>
    </row>
    <row r="17" spans="2:24" s="8" customFormat="1" x14ac:dyDescent="0.2">
      <c r="B17" s="7"/>
      <c r="C17" s="72"/>
      <c r="D17" s="167" t="str">
        <f t="shared" ref="D17:D21" si="3">D7</f>
        <v>Visitas</v>
      </c>
      <c r="E17" s="254">
        <v>0.1</v>
      </c>
      <c r="F17" s="10"/>
      <c r="G17" s="173">
        <f>SUM(H17:S17)</f>
        <v>0</v>
      </c>
      <c r="H17" s="171">
        <f>H7*$E17</f>
        <v>0</v>
      </c>
      <c r="I17" s="171">
        <f t="shared" ref="I17:S17" si="4">I7*$E17</f>
        <v>0</v>
      </c>
      <c r="J17" s="171">
        <f t="shared" si="4"/>
        <v>0</v>
      </c>
      <c r="K17" s="171">
        <f t="shared" si="4"/>
        <v>0</v>
      </c>
      <c r="L17" s="171">
        <f t="shared" si="4"/>
        <v>0</v>
      </c>
      <c r="M17" s="171">
        <f t="shared" si="4"/>
        <v>0</v>
      </c>
      <c r="N17" s="171">
        <f t="shared" si="4"/>
        <v>0</v>
      </c>
      <c r="O17" s="171">
        <f t="shared" si="4"/>
        <v>0</v>
      </c>
      <c r="P17" s="171">
        <f t="shared" si="4"/>
        <v>0</v>
      </c>
      <c r="Q17" s="171">
        <f t="shared" si="4"/>
        <v>0</v>
      </c>
      <c r="R17" s="171">
        <f t="shared" si="4"/>
        <v>0</v>
      </c>
      <c r="S17" s="171">
        <f t="shared" si="4"/>
        <v>0</v>
      </c>
      <c r="T17" s="109"/>
      <c r="U17" s="12"/>
      <c r="V17" s="7"/>
      <c r="W17" s="7"/>
      <c r="X17" s="7"/>
    </row>
    <row r="18" spans="2:24" s="8" customFormat="1" x14ac:dyDescent="0.2">
      <c r="B18" s="7"/>
      <c r="C18" s="72"/>
      <c r="D18" s="168" t="str">
        <f t="shared" si="3"/>
        <v>Llamadas</v>
      </c>
      <c r="E18" s="255"/>
      <c r="F18" s="10"/>
      <c r="G18" s="174">
        <f t="shared" ref="G18:G21" si="5">SUM(H18:S18)</f>
        <v>0</v>
      </c>
      <c r="H18" s="172">
        <f t="shared" ref="H18:H21" si="6">H8*$E18</f>
        <v>0</v>
      </c>
      <c r="I18" s="172">
        <f t="shared" ref="I18:S18" si="7">I8*$E18</f>
        <v>0</v>
      </c>
      <c r="J18" s="172">
        <f t="shared" si="7"/>
        <v>0</v>
      </c>
      <c r="K18" s="172">
        <f t="shared" si="7"/>
        <v>0</v>
      </c>
      <c r="L18" s="172">
        <f t="shared" si="7"/>
        <v>0</v>
      </c>
      <c r="M18" s="172">
        <f t="shared" si="7"/>
        <v>0</v>
      </c>
      <c r="N18" s="172">
        <f t="shared" si="7"/>
        <v>0</v>
      </c>
      <c r="O18" s="172">
        <f t="shared" si="7"/>
        <v>0</v>
      </c>
      <c r="P18" s="172">
        <f t="shared" si="7"/>
        <v>0</v>
      </c>
      <c r="Q18" s="172">
        <f t="shared" si="7"/>
        <v>0</v>
      </c>
      <c r="R18" s="172">
        <f t="shared" si="7"/>
        <v>0</v>
      </c>
      <c r="S18" s="172">
        <f t="shared" si="7"/>
        <v>0</v>
      </c>
      <c r="T18" s="109"/>
      <c r="U18" s="12"/>
      <c r="V18" s="7"/>
      <c r="W18" s="7"/>
      <c r="X18" s="7"/>
    </row>
    <row r="19" spans="2:24" s="8" customFormat="1" x14ac:dyDescent="0.2">
      <c r="B19" s="7"/>
      <c r="C19" s="72"/>
      <c r="D19" s="168" t="str">
        <f t="shared" si="3"/>
        <v>Internet</v>
      </c>
      <c r="E19" s="255"/>
      <c r="F19" s="10"/>
      <c r="G19" s="174">
        <f t="shared" si="5"/>
        <v>0</v>
      </c>
      <c r="H19" s="172">
        <f t="shared" si="6"/>
        <v>0</v>
      </c>
      <c r="I19" s="172">
        <f t="shared" ref="I19:S19" si="8">I9*$E19</f>
        <v>0</v>
      </c>
      <c r="J19" s="172">
        <f t="shared" si="8"/>
        <v>0</v>
      </c>
      <c r="K19" s="172">
        <f t="shared" si="8"/>
        <v>0</v>
      </c>
      <c r="L19" s="172">
        <f t="shared" si="8"/>
        <v>0</v>
      </c>
      <c r="M19" s="172">
        <f t="shared" si="8"/>
        <v>0</v>
      </c>
      <c r="N19" s="172">
        <f t="shared" si="8"/>
        <v>0</v>
      </c>
      <c r="O19" s="172">
        <f t="shared" si="8"/>
        <v>0</v>
      </c>
      <c r="P19" s="172">
        <f t="shared" si="8"/>
        <v>0</v>
      </c>
      <c r="Q19" s="172">
        <f t="shared" si="8"/>
        <v>0</v>
      </c>
      <c r="R19" s="172">
        <f t="shared" si="8"/>
        <v>0</v>
      </c>
      <c r="S19" s="172">
        <f t="shared" si="8"/>
        <v>0</v>
      </c>
      <c r="T19" s="109"/>
      <c r="U19" s="12"/>
      <c r="V19" s="7"/>
      <c r="W19" s="7"/>
      <c r="X19" s="7"/>
    </row>
    <row r="20" spans="2:24" s="8" customFormat="1" x14ac:dyDescent="0.2">
      <c r="B20" s="7"/>
      <c r="C20" s="72"/>
      <c r="D20" s="168" t="str">
        <f t="shared" si="3"/>
        <v>emailing</v>
      </c>
      <c r="E20" s="255"/>
      <c r="F20" s="10"/>
      <c r="G20" s="174">
        <f t="shared" si="5"/>
        <v>0</v>
      </c>
      <c r="H20" s="172">
        <f t="shared" si="6"/>
        <v>0</v>
      </c>
      <c r="I20" s="172">
        <f t="shared" ref="I20:S20" si="9">I10*$E20</f>
        <v>0</v>
      </c>
      <c r="J20" s="172">
        <f t="shared" si="9"/>
        <v>0</v>
      </c>
      <c r="K20" s="172">
        <f t="shared" si="9"/>
        <v>0</v>
      </c>
      <c r="L20" s="172">
        <f t="shared" si="9"/>
        <v>0</v>
      </c>
      <c r="M20" s="172">
        <f t="shared" si="9"/>
        <v>0</v>
      </c>
      <c r="N20" s="172">
        <f t="shared" si="9"/>
        <v>0</v>
      </c>
      <c r="O20" s="172">
        <f t="shared" si="9"/>
        <v>0</v>
      </c>
      <c r="P20" s="172">
        <f t="shared" si="9"/>
        <v>0</v>
      </c>
      <c r="Q20" s="172">
        <f t="shared" si="9"/>
        <v>0</v>
      </c>
      <c r="R20" s="172">
        <f t="shared" si="9"/>
        <v>0</v>
      </c>
      <c r="S20" s="172">
        <f t="shared" si="9"/>
        <v>0</v>
      </c>
      <c r="T20" s="109"/>
      <c r="U20" s="12"/>
      <c r="V20" s="7"/>
      <c r="W20" s="7"/>
      <c r="X20" s="7"/>
    </row>
    <row r="21" spans="2:24" s="8" customFormat="1" ht="13.5" thickBot="1" x14ac:dyDescent="0.25">
      <c r="B21" s="7"/>
      <c r="C21" s="72"/>
      <c r="D21" s="168" t="str">
        <f t="shared" si="3"/>
        <v>Prospecting</v>
      </c>
      <c r="E21" s="255"/>
      <c r="F21" s="10"/>
      <c r="G21" s="174">
        <f t="shared" si="5"/>
        <v>0</v>
      </c>
      <c r="H21" s="172">
        <f t="shared" si="6"/>
        <v>0</v>
      </c>
      <c r="I21" s="172">
        <f t="shared" ref="I21:S21" si="10">I11*$E21</f>
        <v>0</v>
      </c>
      <c r="J21" s="172">
        <f t="shared" si="10"/>
        <v>0</v>
      </c>
      <c r="K21" s="172">
        <f t="shared" si="10"/>
        <v>0</v>
      </c>
      <c r="L21" s="172">
        <f t="shared" si="10"/>
        <v>0</v>
      </c>
      <c r="M21" s="172">
        <f t="shared" si="10"/>
        <v>0</v>
      </c>
      <c r="N21" s="172">
        <f t="shared" si="10"/>
        <v>0</v>
      </c>
      <c r="O21" s="172">
        <f t="shared" si="10"/>
        <v>0</v>
      </c>
      <c r="P21" s="172">
        <f t="shared" si="10"/>
        <v>0</v>
      </c>
      <c r="Q21" s="172">
        <f t="shared" si="10"/>
        <v>0</v>
      </c>
      <c r="R21" s="172">
        <f t="shared" si="10"/>
        <v>0</v>
      </c>
      <c r="S21" s="172">
        <f t="shared" si="10"/>
        <v>0</v>
      </c>
      <c r="T21" s="109"/>
      <c r="U21" s="12"/>
      <c r="V21" s="7"/>
      <c r="W21" s="7"/>
      <c r="X21" s="7"/>
    </row>
    <row r="22" spans="2:24" s="8" customFormat="1" ht="15" thickBot="1" x14ac:dyDescent="0.3">
      <c r="B22" s="7"/>
      <c r="C22" s="72"/>
      <c r="D22" s="341" t="s">
        <v>127</v>
      </c>
      <c r="E22" s="342"/>
      <c r="F22" s="10"/>
      <c r="G22" s="166">
        <f>SUM(G17:G21)</f>
        <v>0</v>
      </c>
      <c r="H22" s="107">
        <f>SUM(H17:H21)</f>
        <v>0</v>
      </c>
      <c r="I22" s="107">
        <f t="shared" ref="I22" si="11">SUM(I17:I21)</f>
        <v>0</v>
      </c>
      <c r="J22" s="107">
        <f t="shared" ref="J22" si="12">SUM(J17:J21)</f>
        <v>0</v>
      </c>
      <c r="K22" s="107">
        <f t="shared" ref="K22" si="13">SUM(K17:K21)</f>
        <v>0</v>
      </c>
      <c r="L22" s="107">
        <f t="shared" ref="L22" si="14">SUM(L17:L21)</f>
        <v>0</v>
      </c>
      <c r="M22" s="107">
        <f t="shared" ref="M22" si="15">SUM(M17:M21)</f>
        <v>0</v>
      </c>
      <c r="N22" s="107">
        <f t="shared" ref="N22" si="16">SUM(N17:N21)</f>
        <v>0</v>
      </c>
      <c r="O22" s="107">
        <f t="shared" ref="O22" si="17">SUM(O17:O21)</f>
        <v>0</v>
      </c>
      <c r="P22" s="107">
        <f t="shared" ref="P22" si="18">SUM(P17:P21)</f>
        <v>0</v>
      </c>
      <c r="Q22" s="107">
        <f t="shared" ref="Q22" si="19">SUM(Q17:Q21)</f>
        <v>0</v>
      </c>
      <c r="R22" s="107">
        <f t="shared" ref="R22" si="20">SUM(R17:R21)</f>
        <v>0</v>
      </c>
      <c r="S22" s="107">
        <f t="shared" ref="S22" si="21">SUM(S17:S21)</f>
        <v>0</v>
      </c>
      <c r="T22" s="109"/>
      <c r="U22" s="12"/>
      <c r="V22" s="7"/>
      <c r="W22" s="7"/>
      <c r="X22" s="7"/>
    </row>
    <row r="23" spans="2:24" s="8" customFormat="1" ht="5.0999999999999996" customHeight="1" thickBot="1" x14ac:dyDescent="0.25">
      <c r="B23" s="7"/>
      <c r="C23" s="72"/>
      <c r="D23" s="10"/>
      <c r="E23" s="10"/>
      <c r="F23" s="10"/>
      <c r="G23" s="161"/>
      <c r="H23" s="161"/>
      <c r="I23" s="161"/>
      <c r="J23" s="161"/>
      <c r="K23" s="161"/>
      <c r="L23" s="161"/>
      <c r="M23" s="161"/>
      <c r="N23" s="161"/>
      <c r="O23" s="161"/>
      <c r="P23" s="161"/>
      <c r="Q23" s="161"/>
      <c r="R23" s="161"/>
      <c r="S23" s="161"/>
      <c r="T23" s="109"/>
      <c r="U23" s="12"/>
      <c r="V23" s="7"/>
      <c r="W23" s="7"/>
      <c r="X23" s="7"/>
    </row>
    <row r="24" spans="2:24" s="8" customFormat="1" ht="18.75" customHeight="1" thickTop="1" thickBot="1" x14ac:dyDescent="0.35">
      <c r="B24" s="7"/>
      <c r="C24" s="184">
        <v>3</v>
      </c>
      <c r="D24" s="338" t="s">
        <v>150</v>
      </c>
      <c r="E24" s="339"/>
      <c r="F24" s="339"/>
      <c r="G24" s="340"/>
      <c r="H24" s="10"/>
      <c r="I24" s="10"/>
      <c r="J24" s="10"/>
      <c r="K24" s="10"/>
      <c r="L24" s="10"/>
      <c r="M24" s="10"/>
      <c r="N24" s="10"/>
      <c r="O24" s="10"/>
      <c r="P24" s="10"/>
      <c r="Q24" s="10"/>
      <c r="R24" s="10"/>
      <c r="S24" s="10"/>
      <c r="T24" s="109"/>
      <c r="U24" s="12"/>
      <c r="V24" s="7"/>
      <c r="W24" s="7"/>
      <c r="X24" s="7"/>
    </row>
    <row r="25" spans="2:24" s="8" customFormat="1" ht="5.0999999999999996" customHeight="1" thickTop="1" thickBot="1" x14ac:dyDescent="0.25">
      <c r="B25" s="7"/>
      <c r="C25" s="72"/>
      <c r="D25" s="10"/>
      <c r="E25" s="10"/>
      <c r="F25" s="10"/>
      <c r="G25" s="10"/>
      <c r="H25" s="10"/>
      <c r="I25" s="10"/>
      <c r="J25" s="10"/>
      <c r="K25" s="10"/>
      <c r="L25" s="10"/>
      <c r="M25" s="10"/>
      <c r="N25" s="10"/>
      <c r="O25" s="10"/>
      <c r="P25" s="10"/>
      <c r="Q25" s="10"/>
      <c r="R25" s="10"/>
      <c r="S25" s="10"/>
      <c r="T25" s="109"/>
      <c r="U25" s="12"/>
      <c r="V25" s="7"/>
      <c r="W25" s="7"/>
      <c r="X25" s="7"/>
    </row>
    <row r="26" spans="2:24" s="8" customFormat="1" ht="15" thickBot="1" x14ac:dyDescent="0.3">
      <c r="B26" s="7"/>
      <c r="C26" s="72"/>
      <c r="D26" s="164" t="s">
        <v>131</v>
      </c>
      <c r="E26" s="165" t="s">
        <v>120</v>
      </c>
      <c r="F26" s="10"/>
      <c r="G26" s="181" t="str">
        <f t="shared" ref="G26:S26" si="22">G16</f>
        <v>Total</v>
      </c>
      <c r="H26" s="182" t="str">
        <f t="shared" si="22"/>
        <v>Julio</v>
      </c>
      <c r="I26" s="182" t="str">
        <f t="shared" si="22"/>
        <v>Agosto</v>
      </c>
      <c r="J26" s="182" t="str">
        <f t="shared" si="22"/>
        <v>Septiembre</v>
      </c>
      <c r="K26" s="182" t="str">
        <f t="shared" si="22"/>
        <v>Octubre</v>
      </c>
      <c r="L26" s="182" t="str">
        <f t="shared" si="22"/>
        <v>Noviembre</v>
      </c>
      <c r="M26" s="182" t="str">
        <f t="shared" si="22"/>
        <v>Diciembre</v>
      </c>
      <c r="N26" s="182" t="str">
        <f t="shared" si="22"/>
        <v>Enero</v>
      </c>
      <c r="O26" s="182" t="str">
        <f t="shared" si="22"/>
        <v>Febrero</v>
      </c>
      <c r="P26" s="182" t="str">
        <f t="shared" si="22"/>
        <v>Marzo</v>
      </c>
      <c r="Q26" s="182" t="str">
        <f t="shared" si="22"/>
        <v>Abril</v>
      </c>
      <c r="R26" s="182" t="str">
        <f t="shared" si="22"/>
        <v>Mayo</v>
      </c>
      <c r="S26" s="183" t="str">
        <f t="shared" si="22"/>
        <v>Junio</v>
      </c>
      <c r="T26" s="109"/>
      <c r="U26" s="12"/>
      <c r="V26" s="7"/>
      <c r="W26" s="7"/>
      <c r="X26" s="7"/>
    </row>
    <row r="27" spans="2:24" s="8" customFormat="1" x14ac:dyDescent="0.2">
      <c r="B27" s="7"/>
      <c r="C27" s="72"/>
      <c r="D27" s="167" t="str">
        <f t="shared" ref="D27:D31" si="23">D17</f>
        <v>Visitas</v>
      </c>
      <c r="E27" s="254"/>
      <c r="F27" s="10"/>
      <c r="G27" s="173">
        <f>SUM(H27:S27)</f>
        <v>0</v>
      </c>
      <c r="H27" s="171">
        <f>H17*$E27</f>
        <v>0</v>
      </c>
      <c r="I27" s="171">
        <f t="shared" ref="I27:S27" si="24">I17*$E27</f>
        <v>0</v>
      </c>
      <c r="J27" s="171">
        <f t="shared" si="24"/>
        <v>0</v>
      </c>
      <c r="K27" s="171">
        <f t="shared" si="24"/>
        <v>0</v>
      </c>
      <c r="L27" s="171">
        <f t="shared" si="24"/>
        <v>0</v>
      </c>
      <c r="M27" s="171">
        <f t="shared" si="24"/>
        <v>0</v>
      </c>
      <c r="N27" s="171">
        <f t="shared" si="24"/>
        <v>0</v>
      </c>
      <c r="O27" s="171">
        <f t="shared" si="24"/>
        <v>0</v>
      </c>
      <c r="P27" s="171">
        <f t="shared" si="24"/>
        <v>0</v>
      </c>
      <c r="Q27" s="171">
        <f t="shared" si="24"/>
        <v>0</v>
      </c>
      <c r="R27" s="171">
        <f t="shared" si="24"/>
        <v>0</v>
      </c>
      <c r="S27" s="171">
        <f t="shared" si="24"/>
        <v>0</v>
      </c>
      <c r="T27" s="109"/>
      <c r="U27" s="12"/>
      <c r="V27" s="7"/>
      <c r="W27" s="7"/>
      <c r="X27" s="7"/>
    </row>
    <row r="28" spans="2:24" s="8" customFormat="1" x14ac:dyDescent="0.2">
      <c r="B28" s="7"/>
      <c r="C28" s="72"/>
      <c r="D28" s="168" t="str">
        <f t="shared" si="23"/>
        <v>Llamadas</v>
      </c>
      <c r="E28" s="255"/>
      <c r="F28" s="10"/>
      <c r="G28" s="174">
        <f t="shared" ref="G28:G31" si="25">SUM(H28:S28)</f>
        <v>0</v>
      </c>
      <c r="H28" s="172">
        <f t="shared" ref="H28:S28" si="26">H18*$E28</f>
        <v>0</v>
      </c>
      <c r="I28" s="172">
        <f t="shared" si="26"/>
        <v>0</v>
      </c>
      <c r="J28" s="172">
        <f t="shared" si="26"/>
        <v>0</v>
      </c>
      <c r="K28" s="172">
        <f t="shared" si="26"/>
        <v>0</v>
      </c>
      <c r="L28" s="172">
        <f t="shared" si="26"/>
        <v>0</v>
      </c>
      <c r="M28" s="172">
        <f t="shared" si="26"/>
        <v>0</v>
      </c>
      <c r="N28" s="172">
        <f t="shared" si="26"/>
        <v>0</v>
      </c>
      <c r="O28" s="172">
        <f t="shared" si="26"/>
        <v>0</v>
      </c>
      <c r="P28" s="172">
        <f t="shared" si="26"/>
        <v>0</v>
      </c>
      <c r="Q28" s="172">
        <f t="shared" si="26"/>
        <v>0</v>
      </c>
      <c r="R28" s="172">
        <f t="shared" si="26"/>
        <v>0</v>
      </c>
      <c r="S28" s="172">
        <f t="shared" si="26"/>
        <v>0</v>
      </c>
      <c r="T28" s="109"/>
      <c r="U28" s="12"/>
      <c r="V28" s="7"/>
      <c r="W28" s="7"/>
      <c r="X28" s="7"/>
    </row>
    <row r="29" spans="2:24" s="8" customFormat="1" x14ac:dyDescent="0.2">
      <c r="B29" s="7"/>
      <c r="C29" s="72"/>
      <c r="D29" s="168" t="str">
        <f t="shared" si="23"/>
        <v>Internet</v>
      </c>
      <c r="E29" s="255"/>
      <c r="F29" s="10"/>
      <c r="G29" s="174">
        <f t="shared" si="25"/>
        <v>0</v>
      </c>
      <c r="H29" s="172">
        <f t="shared" ref="H29:S29" si="27">H19*$E29</f>
        <v>0</v>
      </c>
      <c r="I29" s="172">
        <f t="shared" si="27"/>
        <v>0</v>
      </c>
      <c r="J29" s="172">
        <f t="shared" si="27"/>
        <v>0</v>
      </c>
      <c r="K29" s="172">
        <f t="shared" si="27"/>
        <v>0</v>
      </c>
      <c r="L29" s="172">
        <f t="shared" si="27"/>
        <v>0</v>
      </c>
      <c r="M29" s="172">
        <f t="shared" si="27"/>
        <v>0</v>
      </c>
      <c r="N29" s="172">
        <f t="shared" si="27"/>
        <v>0</v>
      </c>
      <c r="O29" s="172">
        <f t="shared" si="27"/>
        <v>0</v>
      </c>
      <c r="P29" s="172">
        <f t="shared" si="27"/>
        <v>0</v>
      </c>
      <c r="Q29" s="172">
        <f t="shared" si="27"/>
        <v>0</v>
      </c>
      <c r="R29" s="172">
        <f t="shared" si="27"/>
        <v>0</v>
      </c>
      <c r="S29" s="172">
        <f t="shared" si="27"/>
        <v>0</v>
      </c>
      <c r="T29" s="109"/>
      <c r="U29" s="12"/>
      <c r="V29" s="7"/>
      <c r="W29" s="7"/>
      <c r="X29" s="7"/>
    </row>
    <row r="30" spans="2:24" s="8" customFormat="1" x14ac:dyDescent="0.2">
      <c r="B30" s="7"/>
      <c r="C30" s="72"/>
      <c r="D30" s="168" t="str">
        <f t="shared" si="23"/>
        <v>emailing</v>
      </c>
      <c r="E30" s="255"/>
      <c r="F30" s="10"/>
      <c r="G30" s="174">
        <f t="shared" si="25"/>
        <v>0</v>
      </c>
      <c r="H30" s="172">
        <f t="shared" ref="H30:S30" si="28">H20*$E30</f>
        <v>0</v>
      </c>
      <c r="I30" s="172">
        <f t="shared" si="28"/>
        <v>0</v>
      </c>
      <c r="J30" s="172">
        <f t="shared" si="28"/>
        <v>0</v>
      </c>
      <c r="K30" s="172">
        <f t="shared" si="28"/>
        <v>0</v>
      </c>
      <c r="L30" s="172">
        <f t="shared" si="28"/>
        <v>0</v>
      </c>
      <c r="M30" s="172">
        <f t="shared" si="28"/>
        <v>0</v>
      </c>
      <c r="N30" s="172">
        <f t="shared" si="28"/>
        <v>0</v>
      </c>
      <c r="O30" s="172">
        <f t="shared" si="28"/>
        <v>0</v>
      </c>
      <c r="P30" s="172">
        <f t="shared" si="28"/>
        <v>0</v>
      </c>
      <c r="Q30" s="172">
        <f t="shared" si="28"/>
        <v>0</v>
      </c>
      <c r="R30" s="172">
        <f t="shared" si="28"/>
        <v>0</v>
      </c>
      <c r="S30" s="172">
        <f t="shared" si="28"/>
        <v>0</v>
      </c>
      <c r="T30" s="109"/>
      <c r="U30" s="12"/>
      <c r="V30" s="7"/>
      <c r="W30" s="7"/>
      <c r="X30" s="7"/>
    </row>
    <row r="31" spans="2:24" s="8" customFormat="1" ht="13.5" thickBot="1" x14ac:dyDescent="0.25">
      <c r="B31" s="7"/>
      <c r="C31" s="72"/>
      <c r="D31" s="168" t="str">
        <f t="shared" si="23"/>
        <v>Prospecting</v>
      </c>
      <c r="E31" s="255"/>
      <c r="F31" s="10"/>
      <c r="G31" s="174">
        <f t="shared" si="25"/>
        <v>0</v>
      </c>
      <c r="H31" s="172">
        <f t="shared" ref="H31:S31" si="29">H21*$E31</f>
        <v>0</v>
      </c>
      <c r="I31" s="172">
        <f t="shared" si="29"/>
        <v>0</v>
      </c>
      <c r="J31" s="172">
        <f t="shared" si="29"/>
        <v>0</v>
      </c>
      <c r="K31" s="172">
        <f t="shared" si="29"/>
        <v>0</v>
      </c>
      <c r="L31" s="172">
        <f t="shared" si="29"/>
        <v>0</v>
      </c>
      <c r="M31" s="172">
        <f t="shared" si="29"/>
        <v>0</v>
      </c>
      <c r="N31" s="172">
        <f t="shared" si="29"/>
        <v>0</v>
      </c>
      <c r="O31" s="172">
        <f t="shared" si="29"/>
        <v>0</v>
      </c>
      <c r="P31" s="172">
        <f t="shared" si="29"/>
        <v>0</v>
      </c>
      <c r="Q31" s="172">
        <f t="shared" si="29"/>
        <v>0</v>
      </c>
      <c r="R31" s="172">
        <f t="shared" si="29"/>
        <v>0</v>
      </c>
      <c r="S31" s="172">
        <f t="shared" si="29"/>
        <v>0</v>
      </c>
      <c r="T31" s="109"/>
      <c r="U31" s="12"/>
      <c r="V31" s="7"/>
      <c r="W31" s="7"/>
      <c r="X31" s="7"/>
    </row>
    <row r="32" spans="2:24" s="8" customFormat="1" ht="15" thickBot="1" x14ac:dyDescent="0.3">
      <c r="B32" s="7"/>
      <c r="C32" s="72"/>
      <c r="D32" s="341" t="s">
        <v>133</v>
      </c>
      <c r="E32" s="342"/>
      <c r="F32" s="10"/>
      <c r="G32" s="166">
        <f>SUM(G27:G31)</f>
        <v>0</v>
      </c>
      <c r="H32" s="107">
        <f>SUM(H27:H31)</f>
        <v>0</v>
      </c>
      <c r="I32" s="107">
        <f t="shared" ref="I32" si="30">SUM(I27:I31)</f>
        <v>0</v>
      </c>
      <c r="J32" s="107">
        <f t="shared" ref="J32" si="31">SUM(J27:J31)</f>
        <v>0</v>
      </c>
      <c r="K32" s="107">
        <f t="shared" ref="K32" si="32">SUM(K27:K31)</f>
        <v>0</v>
      </c>
      <c r="L32" s="107">
        <f t="shared" ref="L32" si="33">SUM(L27:L31)</f>
        <v>0</v>
      </c>
      <c r="M32" s="107">
        <f t="shared" ref="M32" si="34">SUM(M27:M31)</f>
        <v>0</v>
      </c>
      <c r="N32" s="107">
        <f t="shared" ref="N32" si="35">SUM(N27:N31)</f>
        <v>0</v>
      </c>
      <c r="O32" s="107">
        <f t="shared" ref="O32" si="36">SUM(O27:O31)</f>
        <v>0</v>
      </c>
      <c r="P32" s="107">
        <f t="shared" ref="P32" si="37">SUM(P27:P31)</f>
        <v>0</v>
      </c>
      <c r="Q32" s="107">
        <f t="shared" ref="Q32" si="38">SUM(Q27:Q31)</f>
        <v>0</v>
      </c>
      <c r="R32" s="107">
        <f t="shared" ref="R32" si="39">SUM(R27:R31)</f>
        <v>0</v>
      </c>
      <c r="S32" s="107">
        <f t="shared" ref="S32" si="40">SUM(S27:S31)</f>
        <v>0</v>
      </c>
      <c r="T32" s="109"/>
      <c r="U32" s="12"/>
      <c r="V32" s="7"/>
      <c r="W32" s="7"/>
      <c r="X32" s="7"/>
    </row>
    <row r="33" spans="2:24" s="8" customFormat="1" ht="5.0999999999999996" customHeight="1" thickBot="1" x14ac:dyDescent="0.25">
      <c r="B33" s="7"/>
      <c r="C33" s="72"/>
      <c r="D33" s="10"/>
      <c r="E33" s="10"/>
      <c r="F33" s="10"/>
      <c r="G33" s="161"/>
      <c r="H33" s="161"/>
      <c r="I33" s="161"/>
      <c r="J33" s="161"/>
      <c r="K33" s="161"/>
      <c r="L33" s="161"/>
      <c r="M33" s="161"/>
      <c r="N33" s="161"/>
      <c r="O33" s="161"/>
      <c r="P33" s="161"/>
      <c r="Q33" s="161"/>
      <c r="R33" s="161"/>
      <c r="S33" s="161"/>
      <c r="T33" s="109"/>
      <c r="U33" s="12"/>
      <c r="V33" s="7"/>
      <c r="W33" s="7"/>
      <c r="X33" s="7"/>
    </row>
    <row r="34" spans="2:24" s="8" customFormat="1" ht="18" customHeight="1" thickTop="1" thickBot="1" x14ac:dyDescent="0.35">
      <c r="B34" s="7"/>
      <c r="C34" s="184">
        <v>4</v>
      </c>
      <c r="D34" s="338" t="s">
        <v>162</v>
      </c>
      <c r="E34" s="339"/>
      <c r="F34" s="339"/>
      <c r="G34" s="340"/>
      <c r="H34" s="10"/>
      <c r="I34" s="10"/>
      <c r="J34" s="10"/>
      <c r="K34" s="10"/>
      <c r="L34" s="10"/>
      <c r="M34" s="10"/>
      <c r="N34" s="10"/>
      <c r="O34" s="10"/>
      <c r="P34" s="10"/>
      <c r="Q34" s="10"/>
      <c r="R34" s="10"/>
      <c r="S34" s="10"/>
      <c r="T34" s="109"/>
      <c r="U34" s="12"/>
      <c r="V34" s="7"/>
      <c r="W34" s="7"/>
      <c r="X34" s="7"/>
    </row>
    <row r="35" spans="2:24" s="8" customFormat="1" ht="5.0999999999999996" customHeight="1" thickTop="1" thickBot="1" x14ac:dyDescent="0.25">
      <c r="B35" s="7"/>
      <c r="C35" s="72"/>
      <c r="D35" s="10"/>
      <c r="E35" s="10"/>
      <c r="F35" s="10"/>
      <c r="G35" s="10"/>
      <c r="H35" s="10"/>
      <c r="I35" s="10"/>
      <c r="J35" s="10"/>
      <c r="K35" s="10"/>
      <c r="L35" s="10"/>
      <c r="M35" s="10"/>
      <c r="N35" s="10"/>
      <c r="O35" s="10"/>
      <c r="P35" s="10"/>
      <c r="Q35" s="10"/>
      <c r="R35" s="10"/>
      <c r="S35" s="10"/>
      <c r="T35" s="109"/>
      <c r="U35" s="12"/>
      <c r="V35" s="7"/>
      <c r="W35" s="7"/>
      <c r="X35" s="7"/>
    </row>
    <row r="36" spans="2:24" s="8" customFormat="1" ht="15" thickBot="1" x14ac:dyDescent="0.3">
      <c r="B36" s="7"/>
      <c r="C36" s="72"/>
      <c r="D36" s="164" t="s">
        <v>131</v>
      </c>
      <c r="E36" s="165" t="s">
        <v>174</v>
      </c>
      <c r="F36" s="10"/>
      <c r="G36" s="181" t="str">
        <f t="shared" ref="G36:S36" si="41">G26</f>
        <v>Total</v>
      </c>
      <c r="H36" s="182" t="str">
        <f t="shared" si="41"/>
        <v>Julio</v>
      </c>
      <c r="I36" s="182" t="str">
        <f t="shared" si="41"/>
        <v>Agosto</v>
      </c>
      <c r="J36" s="182" t="str">
        <f t="shared" si="41"/>
        <v>Septiembre</v>
      </c>
      <c r="K36" s="182" t="str">
        <f t="shared" si="41"/>
        <v>Octubre</v>
      </c>
      <c r="L36" s="182" t="str">
        <f t="shared" si="41"/>
        <v>Noviembre</v>
      </c>
      <c r="M36" s="182" t="str">
        <f t="shared" si="41"/>
        <v>Diciembre</v>
      </c>
      <c r="N36" s="182" t="str">
        <f t="shared" si="41"/>
        <v>Enero</v>
      </c>
      <c r="O36" s="182" t="str">
        <f t="shared" si="41"/>
        <v>Febrero</v>
      </c>
      <c r="P36" s="182" t="str">
        <f t="shared" si="41"/>
        <v>Marzo</v>
      </c>
      <c r="Q36" s="182" t="str">
        <f t="shared" si="41"/>
        <v>Abril</v>
      </c>
      <c r="R36" s="182" t="str">
        <f t="shared" si="41"/>
        <v>Mayo</v>
      </c>
      <c r="S36" s="183" t="str">
        <f t="shared" si="41"/>
        <v>Junio</v>
      </c>
      <c r="T36" s="109"/>
      <c r="U36" s="12"/>
      <c r="V36" s="7"/>
      <c r="W36" s="7"/>
      <c r="X36" s="7"/>
    </row>
    <row r="37" spans="2:24" s="8" customFormat="1" x14ac:dyDescent="0.2">
      <c r="B37" s="7"/>
      <c r="C37" s="72"/>
      <c r="D37" s="167" t="str">
        <f t="shared" ref="D37:D41" si="42">D27</f>
        <v>Visitas</v>
      </c>
      <c r="E37" s="256"/>
      <c r="F37" s="10"/>
      <c r="G37" s="178">
        <f>SUM(H37:S37)</f>
        <v>0</v>
      </c>
      <c r="H37" s="175">
        <f>H27*$E37</f>
        <v>0</v>
      </c>
      <c r="I37" s="175">
        <f t="shared" ref="I37:S37" si="43">I27*$E37</f>
        <v>0</v>
      </c>
      <c r="J37" s="175">
        <f t="shared" si="43"/>
        <v>0</v>
      </c>
      <c r="K37" s="175">
        <f t="shared" si="43"/>
        <v>0</v>
      </c>
      <c r="L37" s="175">
        <f t="shared" si="43"/>
        <v>0</v>
      </c>
      <c r="M37" s="175">
        <f t="shared" si="43"/>
        <v>0</v>
      </c>
      <c r="N37" s="175">
        <f t="shared" si="43"/>
        <v>0</v>
      </c>
      <c r="O37" s="175">
        <f t="shared" si="43"/>
        <v>0</v>
      </c>
      <c r="P37" s="175">
        <f t="shared" si="43"/>
        <v>0</v>
      </c>
      <c r="Q37" s="175">
        <f t="shared" si="43"/>
        <v>0</v>
      </c>
      <c r="R37" s="175">
        <f t="shared" si="43"/>
        <v>0</v>
      </c>
      <c r="S37" s="175">
        <f t="shared" si="43"/>
        <v>0</v>
      </c>
      <c r="T37" s="109"/>
      <c r="U37" s="12"/>
      <c r="V37" s="7"/>
      <c r="W37" s="7"/>
      <c r="X37" s="7"/>
    </row>
    <row r="38" spans="2:24" s="8" customFormat="1" x14ac:dyDescent="0.2">
      <c r="B38" s="7"/>
      <c r="C38" s="72"/>
      <c r="D38" s="168" t="str">
        <f t="shared" si="42"/>
        <v>Llamadas</v>
      </c>
      <c r="E38" s="257"/>
      <c r="F38" s="10"/>
      <c r="G38" s="179">
        <f t="shared" ref="G38:G41" si="44">SUM(H38:S38)</f>
        <v>0</v>
      </c>
      <c r="H38" s="176">
        <f t="shared" ref="H38:S38" si="45">H28*$E38</f>
        <v>0</v>
      </c>
      <c r="I38" s="176">
        <f t="shared" si="45"/>
        <v>0</v>
      </c>
      <c r="J38" s="176">
        <f t="shared" si="45"/>
        <v>0</v>
      </c>
      <c r="K38" s="176">
        <f t="shared" si="45"/>
        <v>0</v>
      </c>
      <c r="L38" s="176">
        <f t="shared" si="45"/>
        <v>0</v>
      </c>
      <c r="M38" s="176">
        <f t="shared" si="45"/>
        <v>0</v>
      </c>
      <c r="N38" s="176">
        <f t="shared" si="45"/>
        <v>0</v>
      </c>
      <c r="O38" s="176">
        <f t="shared" si="45"/>
        <v>0</v>
      </c>
      <c r="P38" s="176">
        <f t="shared" si="45"/>
        <v>0</v>
      </c>
      <c r="Q38" s="176">
        <f t="shared" si="45"/>
        <v>0</v>
      </c>
      <c r="R38" s="176">
        <f t="shared" si="45"/>
        <v>0</v>
      </c>
      <c r="S38" s="176">
        <f t="shared" si="45"/>
        <v>0</v>
      </c>
      <c r="T38" s="109"/>
      <c r="U38" s="12"/>
      <c r="V38" s="7"/>
      <c r="W38" s="7"/>
      <c r="X38" s="7"/>
    </row>
    <row r="39" spans="2:24" s="8" customFormat="1" x14ac:dyDescent="0.2">
      <c r="B39" s="7"/>
      <c r="C39" s="72"/>
      <c r="D39" s="168" t="str">
        <f t="shared" si="42"/>
        <v>Internet</v>
      </c>
      <c r="E39" s="257"/>
      <c r="F39" s="10"/>
      <c r="G39" s="179">
        <f t="shared" si="44"/>
        <v>0</v>
      </c>
      <c r="H39" s="176">
        <f t="shared" ref="H39:S39" si="46">H29*$E39</f>
        <v>0</v>
      </c>
      <c r="I39" s="176">
        <f t="shared" si="46"/>
        <v>0</v>
      </c>
      <c r="J39" s="176">
        <f t="shared" si="46"/>
        <v>0</v>
      </c>
      <c r="K39" s="176">
        <f t="shared" si="46"/>
        <v>0</v>
      </c>
      <c r="L39" s="176">
        <f t="shared" si="46"/>
        <v>0</v>
      </c>
      <c r="M39" s="176">
        <f t="shared" si="46"/>
        <v>0</v>
      </c>
      <c r="N39" s="176">
        <f t="shared" si="46"/>
        <v>0</v>
      </c>
      <c r="O39" s="176">
        <f t="shared" si="46"/>
        <v>0</v>
      </c>
      <c r="P39" s="176">
        <f t="shared" si="46"/>
        <v>0</v>
      </c>
      <c r="Q39" s="176">
        <f t="shared" si="46"/>
        <v>0</v>
      </c>
      <c r="R39" s="176">
        <f t="shared" si="46"/>
        <v>0</v>
      </c>
      <c r="S39" s="176">
        <f t="shared" si="46"/>
        <v>0</v>
      </c>
      <c r="T39" s="109"/>
      <c r="U39" s="12"/>
      <c r="V39" s="7"/>
      <c r="W39" s="7"/>
      <c r="X39" s="7"/>
    </row>
    <row r="40" spans="2:24" s="8" customFormat="1" x14ac:dyDescent="0.2">
      <c r="B40" s="7"/>
      <c r="C40" s="72"/>
      <c r="D40" s="168" t="str">
        <f t="shared" si="42"/>
        <v>emailing</v>
      </c>
      <c r="E40" s="257"/>
      <c r="F40" s="10"/>
      <c r="G40" s="179">
        <f t="shared" si="44"/>
        <v>0</v>
      </c>
      <c r="H40" s="176">
        <f t="shared" ref="H40:S40" si="47">H30*$E40</f>
        <v>0</v>
      </c>
      <c r="I40" s="176">
        <f t="shared" si="47"/>
        <v>0</v>
      </c>
      <c r="J40" s="176">
        <f t="shared" si="47"/>
        <v>0</v>
      </c>
      <c r="K40" s="176">
        <f t="shared" si="47"/>
        <v>0</v>
      </c>
      <c r="L40" s="176">
        <f t="shared" si="47"/>
        <v>0</v>
      </c>
      <c r="M40" s="176">
        <f t="shared" si="47"/>
        <v>0</v>
      </c>
      <c r="N40" s="176">
        <f t="shared" si="47"/>
        <v>0</v>
      </c>
      <c r="O40" s="176">
        <f t="shared" si="47"/>
        <v>0</v>
      </c>
      <c r="P40" s="176">
        <f t="shared" si="47"/>
        <v>0</v>
      </c>
      <c r="Q40" s="176">
        <f t="shared" si="47"/>
        <v>0</v>
      </c>
      <c r="R40" s="176">
        <f t="shared" si="47"/>
        <v>0</v>
      </c>
      <c r="S40" s="176">
        <f t="shared" si="47"/>
        <v>0</v>
      </c>
      <c r="T40" s="109"/>
      <c r="U40" s="12"/>
      <c r="V40" s="7"/>
      <c r="W40" s="7"/>
      <c r="X40" s="7"/>
    </row>
    <row r="41" spans="2:24" s="8" customFormat="1" ht="13.5" thickBot="1" x14ac:dyDescent="0.25">
      <c r="B41" s="7"/>
      <c r="C41" s="72"/>
      <c r="D41" s="168" t="str">
        <f t="shared" si="42"/>
        <v>Prospecting</v>
      </c>
      <c r="E41" s="258"/>
      <c r="F41" s="10"/>
      <c r="G41" s="179">
        <f t="shared" si="44"/>
        <v>0</v>
      </c>
      <c r="H41" s="176">
        <f t="shared" ref="H41:S41" si="48">H31*$E41</f>
        <v>0</v>
      </c>
      <c r="I41" s="176">
        <f t="shared" si="48"/>
        <v>0</v>
      </c>
      <c r="J41" s="176">
        <f t="shared" si="48"/>
        <v>0</v>
      </c>
      <c r="K41" s="176">
        <f t="shared" si="48"/>
        <v>0</v>
      </c>
      <c r="L41" s="176">
        <f t="shared" si="48"/>
        <v>0</v>
      </c>
      <c r="M41" s="176">
        <f t="shared" si="48"/>
        <v>0</v>
      </c>
      <c r="N41" s="176">
        <f t="shared" si="48"/>
        <v>0</v>
      </c>
      <c r="O41" s="176">
        <f t="shared" si="48"/>
        <v>0</v>
      </c>
      <c r="P41" s="176">
        <f t="shared" si="48"/>
        <v>0</v>
      </c>
      <c r="Q41" s="176">
        <f t="shared" si="48"/>
        <v>0</v>
      </c>
      <c r="R41" s="176">
        <f t="shared" si="48"/>
        <v>0</v>
      </c>
      <c r="S41" s="176">
        <f t="shared" si="48"/>
        <v>0</v>
      </c>
      <c r="T41" s="109"/>
      <c r="U41" s="12"/>
      <c r="V41" s="7"/>
      <c r="W41" s="7"/>
      <c r="X41" s="7"/>
    </row>
    <row r="42" spans="2:24" s="8" customFormat="1" ht="15" customHeight="1" thickBot="1" x14ac:dyDescent="0.3">
      <c r="B42" s="7"/>
      <c r="C42" s="72"/>
      <c r="D42" s="341" t="s">
        <v>116</v>
      </c>
      <c r="E42" s="342"/>
      <c r="F42" s="10"/>
      <c r="G42" s="180">
        <f>SUM(G37:G41)</f>
        <v>0</v>
      </c>
      <c r="H42" s="177">
        <f>SUM(H37:H41)</f>
        <v>0</v>
      </c>
      <c r="I42" s="177">
        <f t="shared" ref="I42" si="49">SUM(I37:I41)</f>
        <v>0</v>
      </c>
      <c r="J42" s="177">
        <f t="shared" ref="J42" si="50">SUM(J37:J41)</f>
        <v>0</v>
      </c>
      <c r="K42" s="177">
        <f t="shared" ref="K42" si="51">SUM(K37:K41)</f>
        <v>0</v>
      </c>
      <c r="L42" s="177">
        <f t="shared" ref="L42" si="52">SUM(L37:L41)</f>
        <v>0</v>
      </c>
      <c r="M42" s="177">
        <f t="shared" ref="M42" si="53">SUM(M37:M41)</f>
        <v>0</v>
      </c>
      <c r="N42" s="177">
        <f t="shared" ref="N42" si="54">SUM(N37:N41)</f>
        <v>0</v>
      </c>
      <c r="O42" s="177">
        <f t="shared" ref="O42" si="55">SUM(O37:O41)</f>
        <v>0</v>
      </c>
      <c r="P42" s="177">
        <f t="shared" ref="P42" si="56">SUM(P37:P41)</f>
        <v>0</v>
      </c>
      <c r="Q42" s="177">
        <f t="shared" ref="Q42" si="57">SUM(Q37:Q41)</f>
        <v>0</v>
      </c>
      <c r="R42" s="177">
        <f t="shared" ref="R42" si="58">SUM(R37:R41)</f>
        <v>0</v>
      </c>
      <c r="S42" s="177">
        <f t="shared" ref="S42" si="59">SUM(S37:S41)</f>
        <v>0</v>
      </c>
      <c r="T42" s="109"/>
      <c r="U42" s="12"/>
      <c r="V42" s="7"/>
      <c r="W42" s="7"/>
      <c r="X42" s="7"/>
    </row>
    <row r="43" spans="2:24" s="8" customFormat="1" ht="13.5" thickBot="1" x14ac:dyDescent="0.25">
      <c r="B43" s="7"/>
      <c r="C43" s="72"/>
      <c r="D43" s="10"/>
      <c r="E43" s="10"/>
      <c r="F43" s="10"/>
      <c r="G43" s="10"/>
      <c r="H43" s="10"/>
      <c r="I43" s="10"/>
      <c r="J43" s="10"/>
      <c r="K43" s="10"/>
      <c r="L43" s="10"/>
      <c r="M43" s="10"/>
      <c r="N43" s="10"/>
      <c r="O43" s="10"/>
      <c r="P43" s="10"/>
      <c r="Q43" s="10"/>
      <c r="R43" s="10"/>
      <c r="S43" s="10"/>
      <c r="T43" s="109"/>
      <c r="U43" s="12"/>
      <c r="V43" s="7"/>
      <c r="W43" s="7"/>
      <c r="X43" s="7"/>
    </row>
    <row r="44" spans="2:24" s="8" customFormat="1" ht="18" customHeight="1" thickTop="1" thickBot="1" x14ac:dyDescent="0.35">
      <c r="B44" s="7"/>
      <c r="C44" s="184">
        <v>5</v>
      </c>
      <c r="D44" s="343" t="s">
        <v>132</v>
      </c>
      <c r="E44" s="344"/>
      <c r="F44" s="344"/>
      <c r="G44" s="345"/>
      <c r="H44" s="10"/>
      <c r="I44" s="10"/>
      <c r="J44" s="10"/>
      <c r="K44" s="10"/>
      <c r="L44" s="10"/>
      <c r="M44" s="10"/>
      <c r="N44" s="10"/>
      <c r="O44" s="10"/>
      <c r="P44" s="10"/>
      <c r="Q44" s="10"/>
      <c r="R44" s="10"/>
      <c r="S44" s="10"/>
      <c r="T44" s="109"/>
      <c r="U44" s="12"/>
      <c r="V44" s="7"/>
      <c r="W44" s="7"/>
      <c r="X44" s="7"/>
    </row>
    <row r="45" spans="2:24" s="8" customFormat="1" ht="5.0999999999999996" customHeight="1" thickTop="1" thickBot="1" x14ac:dyDescent="0.25">
      <c r="B45" s="7"/>
      <c r="C45" s="72"/>
      <c r="D45" s="10"/>
      <c r="E45" s="10"/>
      <c r="F45" s="10"/>
      <c r="G45" s="10"/>
      <c r="H45" s="10"/>
      <c r="I45" s="10"/>
      <c r="J45" s="10"/>
      <c r="K45" s="10"/>
      <c r="L45" s="10"/>
      <c r="M45" s="10"/>
      <c r="N45" s="10"/>
      <c r="O45" s="10"/>
      <c r="P45" s="10"/>
      <c r="Q45" s="10"/>
      <c r="R45" s="10"/>
      <c r="S45" s="10"/>
      <c r="T45" s="109"/>
      <c r="U45" s="12"/>
      <c r="V45" s="7"/>
      <c r="W45" s="7"/>
      <c r="X45" s="7"/>
    </row>
    <row r="46" spans="2:24" s="8" customFormat="1" ht="15" thickBot="1" x14ac:dyDescent="0.3">
      <c r="B46" s="7"/>
      <c r="C46" s="72"/>
      <c r="D46" s="187" t="s">
        <v>119</v>
      </c>
      <c r="E46" s="188" t="s">
        <v>86</v>
      </c>
      <c r="F46" s="10"/>
      <c r="G46" s="190" t="str">
        <f t="shared" ref="G46:S46" si="60">G36</f>
        <v>Total</v>
      </c>
      <c r="H46" s="191" t="str">
        <f t="shared" si="60"/>
        <v>Julio</v>
      </c>
      <c r="I46" s="191" t="str">
        <f t="shared" si="60"/>
        <v>Agosto</v>
      </c>
      <c r="J46" s="191" t="str">
        <f t="shared" si="60"/>
        <v>Septiembre</v>
      </c>
      <c r="K46" s="191" t="str">
        <f t="shared" si="60"/>
        <v>Octubre</v>
      </c>
      <c r="L46" s="191" t="str">
        <f t="shared" si="60"/>
        <v>Noviembre</v>
      </c>
      <c r="M46" s="191" t="str">
        <f t="shared" si="60"/>
        <v>Diciembre</v>
      </c>
      <c r="N46" s="191" t="str">
        <f t="shared" si="60"/>
        <v>Enero</v>
      </c>
      <c r="O46" s="191" t="str">
        <f t="shared" si="60"/>
        <v>Febrero</v>
      </c>
      <c r="P46" s="191" t="str">
        <f t="shared" si="60"/>
        <v>Marzo</v>
      </c>
      <c r="Q46" s="191" t="str">
        <f t="shared" si="60"/>
        <v>Abril</v>
      </c>
      <c r="R46" s="191" t="str">
        <f t="shared" si="60"/>
        <v>Mayo</v>
      </c>
      <c r="S46" s="192" t="str">
        <f t="shared" si="60"/>
        <v>Junio</v>
      </c>
      <c r="T46" s="109"/>
      <c r="U46" s="12"/>
      <c r="V46" s="7"/>
      <c r="W46" s="7"/>
      <c r="X46" s="7"/>
    </row>
    <row r="47" spans="2:24" s="8" customFormat="1" x14ac:dyDescent="0.2">
      <c r="B47" s="7"/>
      <c r="C47" s="72"/>
      <c r="D47" s="259" t="s">
        <v>186</v>
      </c>
      <c r="E47" s="260">
        <v>0.1</v>
      </c>
      <c r="F47" s="10"/>
      <c r="G47" s="200">
        <f>G$42*$E47</f>
        <v>0</v>
      </c>
      <c r="H47" s="196">
        <f t="shared" ref="H47:S56" si="61">H$42*$E47</f>
        <v>0</v>
      </c>
      <c r="I47" s="196">
        <f t="shared" si="61"/>
        <v>0</v>
      </c>
      <c r="J47" s="196">
        <f t="shared" si="61"/>
        <v>0</v>
      </c>
      <c r="K47" s="196">
        <f t="shared" si="61"/>
        <v>0</v>
      </c>
      <c r="L47" s="196">
        <f t="shared" si="61"/>
        <v>0</v>
      </c>
      <c r="M47" s="196">
        <f t="shared" si="61"/>
        <v>0</v>
      </c>
      <c r="N47" s="196">
        <f t="shared" si="61"/>
        <v>0</v>
      </c>
      <c r="O47" s="196">
        <f t="shared" si="61"/>
        <v>0</v>
      </c>
      <c r="P47" s="196">
        <f t="shared" si="61"/>
        <v>0</v>
      </c>
      <c r="Q47" s="196">
        <f t="shared" si="61"/>
        <v>0</v>
      </c>
      <c r="R47" s="196">
        <f t="shared" si="61"/>
        <v>0</v>
      </c>
      <c r="S47" s="196">
        <f t="shared" si="61"/>
        <v>0</v>
      </c>
      <c r="T47" s="109"/>
      <c r="U47" s="12"/>
      <c r="V47" s="7"/>
      <c r="W47" s="7"/>
      <c r="X47" s="7"/>
    </row>
    <row r="48" spans="2:24" s="8" customFormat="1" x14ac:dyDescent="0.2">
      <c r="B48" s="7"/>
      <c r="C48" s="72"/>
      <c r="D48" s="253"/>
      <c r="E48" s="255"/>
      <c r="F48" s="10"/>
      <c r="G48" s="201">
        <f t="shared" ref="G48:G56" si="62">G$42*$E48</f>
        <v>0</v>
      </c>
      <c r="H48" s="197">
        <f t="shared" si="61"/>
        <v>0</v>
      </c>
      <c r="I48" s="197">
        <f t="shared" si="61"/>
        <v>0</v>
      </c>
      <c r="J48" s="197">
        <f t="shared" si="61"/>
        <v>0</v>
      </c>
      <c r="K48" s="197">
        <f t="shared" si="61"/>
        <v>0</v>
      </c>
      <c r="L48" s="197">
        <f t="shared" si="61"/>
        <v>0</v>
      </c>
      <c r="M48" s="197">
        <f t="shared" si="61"/>
        <v>0</v>
      </c>
      <c r="N48" s="197">
        <f t="shared" si="61"/>
        <v>0</v>
      </c>
      <c r="O48" s="197">
        <f t="shared" si="61"/>
        <v>0</v>
      </c>
      <c r="P48" s="197">
        <f t="shared" si="61"/>
        <v>0</v>
      </c>
      <c r="Q48" s="197">
        <f t="shared" si="61"/>
        <v>0</v>
      </c>
      <c r="R48" s="197">
        <f t="shared" si="61"/>
        <v>0</v>
      </c>
      <c r="S48" s="197">
        <f t="shared" si="61"/>
        <v>0</v>
      </c>
      <c r="T48" s="109"/>
      <c r="U48" s="12"/>
      <c r="V48" s="7"/>
      <c r="W48" s="7"/>
      <c r="X48" s="7"/>
    </row>
    <row r="49" spans="2:24" s="8" customFormat="1" x14ac:dyDescent="0.2">
      <c r="B49" s="7"/>
      <c r="C49" s="72"/>
      <c r="D49" s="253"/>
      <c r="E49" s="255"/>
      <c r="F49" s="10"/>
      <c r="G49" s="201">
        <f t="shared" si="62"/>
        <v>0</v>
      </c>
      <c r="H49" s="197">
        <f t="shared" si="61"/>
        <v>0</v>
      </c>
      <c r="I49" s="197">
        <f t="shared" si="61"/>
        <v>0</v>
      </c>
      <c r="J49" s="197">
        <f t="shared" si="61"/>
        <v>0</v>
      </c>
      <c r="K49" s="197">
        <f t="shared" si="61"/>
        <v>0</v>
      </c>
      <c r="L49" s="197">
        <f t="shared" si="61"/>
        <v>0</v>
      </c>
      <c r="M49" s="197">
        <f t="shared" si="61"/>
        <v>0</v>
      </c>
      <c r="N49" s="197">
        <f t="shared" si="61"/>
        <v>0</v>
      </c>
      <c r="O49" s="197">
        <f t="shared" si="61"/>
        <v>0</v>
      </c>
      <c r="P49" s="197">
        <f t="shared" si="61"/>
        <v>0</v>
      </c>
      <c r="Q49" s="197">
        <f t="shared" si="61"/>
        <v>0</v>
      </c>
      <c r="R49" s="197">
        <f t="shared" si="61"/>
        <v>0</v>
      </c>
      <c r="S49" s="197">
        <f t="shared" si="61"/>
        <v>0</v>
      </c>
      <c r="T49" s="109"/>
      <c r="U49" s="12"/>
      <c r="V49" s="7"/>
      <c r="W49" s="7"/>
      <c r="X49" s="7"/>
    </row>
    <row r="50" spans="2:24" s="8" customFormat="1" x14ac:dyDescent="0.2">
      <c r="B50" s="7"/>
      <c r="C50" s="72"/>
      <c r="D50" s="253"/>
      <c r="E50" s="255"/>
      <c r="F50" s="10"/>
      <c r="G50" s="201">
        <f t="shared" si="62"/>
        <v>0</v>
      </c>
      <c r="H50" s="197">
        <f t="shared" si="61"/>
        <v>0</v>
      </c>
      <c r="I50" s="197">
        <f t="shared" si="61"/>
        <v>0</v>
      </c>
      <c r="J50" s="197">
        <f t="shared" si="61"/>
        <v>0</v>
      </c>
      <c r="K50" s="197">
        <f t="shared" si="61"/>
        <v>0</v>
      </c>
      <c r="L50" s="197">
        <f t="shared" si="61"/>
        <v>0</v>
      </c>
      <c r="M50" s="197">
        <f t="shared" si="61"/>
        <v>0</v>
      </c>
      <c r="N50" s="197">
        <f t="shared" si="61"/>
        <v>0</v>
      </c>
      <c r="O50" s="197">
        <f t="shared" si="61"/>
        <v>0</v>
      </c>
      <c r="P50" s="197">
        <f t="shared" si="61"/>
        <v>0</v>
      </c>
      <c r="Q50" s="197">
        <f t="shared" si="61"/>
        <v>0</v>
      </c>
      <c r="R50" s="197">
        <f t="shared" si="61"/>
        <v>0</v>
      </c>
      <c r="S50" s="197">
        <f t="shared" si="61"/>
        <v>0</v>
      </c>
      <c r="T50" s="109"/>
      <c r="U50" s="12"/>
      <c r="V50" s="7"/>
      <c r="W50" s="7"/>
      <c r="X50" s="7"/>
    </row>
    <row r="51" spans="2:24" s="8" customFormat="1" x14ac:dyDescent="0.2">
      <c r="B51" s="7"/>
      <c r="C51" s="72"/>
      <c r="D51" s="253"/>
      <c r="E51" s="255"/>
      <c r="F51" s="10"/>
      <c r="G51" s="201">
        <f t="shared" si="62"/>
        <v>0</v>
      </c>
      <c r="H51" s="197">
        <f t="shared" si="61"/>
        <v>0</v>
      </c>
      <c r="I51" s="197">
        <f t="shared" si="61"/>
        <v>0</v>
      </c>
      <c r="J51" s="197">
        <f t="shared" si="61"/>
        <v>0</v>
      </c>
      <c r="K51" s="197">
        <f t="shared" si="61"/>
        <v>0</v>
      </c>
      <c r="L51" s="197">
        <f t="shared" si="61"/>
        <v>0</v>
      </c>
      <c r="M51" s="197">
        <f t="shared" si="61"/>
        <v>0</v>
      </c>
      <c r="N51" s="197">
        <f t="shared" si="61"/>
        <v>0</v>
      </c>
      <c r="O51" s="197">
        <f t="shared" si="61"/>
        <v>0</v>
      </c>
      <c r="P51" s="197">
        <f t="shared" si="61"/>
        <v>0</v>
      </c>
      <c r="Q51" s="197">
        <f t="shared" si="61"/>
        <v>0</v>
      </c>
      <c r="R51" s="197">
        <f t="shared" si="61"/>
        <v>0</v>
      </c>
      <c r="S51" s="197">
        <f t="shared" si="61"/>
        <v>0</v>
      </c>
      <c r="T51" s="109"/>
      <c r="U51" s="12"/>
      <c r="V51" s="7"/>
      <c r="W51" s="7"/>
      <c r="X51" s="7"/>
    </row>
    <row r="52" spans="2:24" s="8" customFormat="1" x14ac:dyDescent="0.2">
      <c r="B52" s="7"/>
      <c r="C52" s="72"/>
      <c r="D52" s="253"/>
      <c r="E52" s="255"/>
      <c r="F52" s="10"/>
      <c r="G52" s="201">
        <f t="shared" si="62"/>
        <v>0</v>
      </c>
      <c r="H52" s="197">
        <f t="shared" si="61"/>
        <v>0</v>
      </c>
      <c r="I52" s="197">
        <f t="shared" si="61"/>
        <v>0</v>
      </c>
      <c r="J52" s="197">
        <f t="shared" si="61"/>
        <v>0</v>
      </c>
      <c r="K52" s="197">
        <f t="shared" si="61"/>
        <v>0</v>
      </c>
      <c r="L52" s="197">
        <f t="shared" si="61"/>
        <v>0</v>
      </c>
      <c r="M52" s="197">
        <f t="shared" si="61"/>
        <v>0</v>
      </c>
      <c r="N52" s="197">
        <f t="shared" si="61"/>
        <v>0</v>
      </c>
      <c r="O52" s="197">
        <f t="shared" si="61"/>
        <v>0</v>
      </c>
      <c r="P52" s="197">
        <f t="shared" si="61"/>
        <v>0</v>
      </c>
      <c r="Q52" s="197">
        <f t="shared" si="61"/>
        <v>0</v>
      </c>
      <c r="R52" s="197">
        <f t="shared" si="61"/>
        <v>0</v>
      </c>
      <c r="S52" s="197">
        <f t="shared" si="61"/>
        <v>0</v>
      </c>
      <c r="T52" s="109"/>
      <c r="U52" s="12"/>
      <c r="V52" s="7"/>
      <c r="W52" s="7"/>
      <c r="X52" s="7"/>
    </row>
    <row r="53" spans="2:24" s="8" customFormat="1" x14ac:dyDescent="0.2">
      <c r="B53" s="7"/>
      <c r="C53" s="72"/>
      <c r="D53" s="253"/>
      <c r="E53" s="255"/>
      <c r="F53" s="10"/>
      <c r="G53" s="201">
        <f t="shared" si="62"/>
        <v>0</v>
      </c>
      <c r="H53" s="197">
        <f t="shared" si="61"/>
        <v>0</v>
      </c>
      <c r="I53" s="197">
        <f t="shared" si="61"/>
        <v>0</v>
      </c>
      <c r="J53" s="197">
        <f t="shared" si="61"/>
        <v>0</v>
      </c>
      <c r="K53" s="197">
        <f t="shared" si="61"/>
        <v>0</v>
      </c>
      <c r="L53" s="197">
        <f t="shared" si="61"/>
        <v>0</v>
      </c>
      <c r="M53" s="197">
        <f t="shared" si="61"/>
        <v>0</v>
      </c>
      <c r="N53" s="197">
        <f t="shared" si="61"/>
        <v>0</v>
      </c>
      <c r="O53" s="197">
        <f t="shared" si="61"/>
        <v>0</v>
      </c>
      <c r="P53" s="197">
        <f t="shared" si="61"/>
        <v>0</v>
      </c>
      <c r="Q53" s="197">
        <f t="shared" si="61"/>
        <v>0</v>
      </c>
      <c r="R53" s="197">
        <f t="shared" si="61"/>
        <v>0</v>
      </c>
      <c r="S53" s="197">
        <f t="shared" si="61"/>
        <v>0</v>
      </c>
      <c r="T53" s="109"/>
      <c r="U53" s="12"/>
      <c r="V53" s="7"/>
      <c r="W53" s="7"/>
      <c r="X53" s="7"/>
    </row>
    <row r="54" spans="2:24" s="8" customFormat="1" x14ac:dyDescent="0.2">
      <c r="B54" s="7"/>
      <c r="C54" s="72"/>
      <c r="D54" s="253"/>
      <c r="E54" s="255"/>
      <c r="F54" s="10"/>
      <c r="G54" s="201">
        <f t="shared" si="62"/>
        <v>0</v>
      </c>
      <c r="H54" s="197">
        <f t="shared" si="61"/>
        <v>0</v>
      </c>
      <c r="I54" s="197">
        <f t="shared" si="61"/>
        <v>0</v>
      </c>
      <c r="J54" s="197">
        <f t="shared" si="61"/>
        <v>0</v>
      </c>
      <c r="K54" s="197">
        <f t="shared" si="61"/>
        <v>0</v>
      </c>
      <c r="L54" s="197">
        <f t="shared" si="61"/>
        <v>0</v>
      </c>
      <c r="M54" s="197">
        <f t="shared" si="61"/>
        <v>0</v>
      </c>
      <c r="N54" s="197">
        <f t="shared" si="61"/>
        <v>0</v>
      </c>
      <c r="O54" s="197">
        <f t="shared" si="61"/>
        <v>0</v>
      </c>
      <c r="P54" s="197">
        <f t="shared" si="61"/>
        <v>0</v>
      </c>
      <c r="Q54" s="197">
        <f t="shared" si="61"/>
        <v>0</v>
      </c>
      <c r="R54" s="197">
        <f t="shared" si="61"/>
        <v>0</v>
      </c>
      <c r="S54" s="197">
        <f t="shared" si="61"/>
        <v>0</v>
      </c>
      <c r="T54" s="109"/>
      <c r="U54" s="12"/>
      <c r="V54" s="7"/>
      <c r="W54" s="7"/>
      <c r="X54" s="7"/>
    </row>
    <row r="55" spans="2:24" s="8" customFormat="1" x14ac:dyDescent="0.2">
      <c r="B55" s="7"/>
      <c r="C55" s="72"/>
      <c r="D55" s="253"/>
      <c r="E55" s="255"/>
      <c r="F55" s="10"/>
      <c r="G55" s="201">
        <f t="shared" si="62"/>
        <v>0</v>
      </c>
      <c r="H55" s="197">
        <f t="shared" si="61"/>
        <v>0</v>
      </c>
      <c r="I55" s="197">
        <f t="shared" si="61"/>
        <v>0</v>
      </c>
      <c r="J55" s="197">
        <f t="shared" si="61"/>
        <v>0</v>
      </c>
      <c r="K55" s="197">
        <f t="shared" si="61"/>
        <v>0</v>
      </c>
      <c r="L55" s="197">
        <f t="shared" si="61"/>
        <v>0</v>
      </c>
      <c r="M55" s="197">
        <f t="shared" si="61"/>
        <v>0</v>
      </c>
      <c r="N55" s="197">
        <f t="shared" si="61"/>
        <v>0</v>
      </c>
      <c r="O55" s="197">
        <f t="shared" si="61"/>
        <v>0</v>
      </c>
      <c r="P55" s="197">
        <f t="shared" si="61"/>
        <v>0</v>
      </c>
      <c r="Q55" s="197">
        <f t="shared" si="61"/>
        <v>0</v>
      </c>
      <c r="R55" s="197">
        <f t="shared" si="61"/>
        <v>0</v>
      </c>
      <c r="S55" s="197">
        <f t="shared" si="61"/>
        <v>0</v>
      </c>
      <c r="T55" s="109"/>
      <c r="U55" s="12"/>
      <c r="V55" s="7"/>
      <c r="W55" s="7"/>
      <c r="X55" s="7"/>
    </row>
    <row r="56" spans="2:24" s="8" customFormat="1" x14ac:dyDescent="0.2">
      <c r="B56" s="7"/>
      <c r="C56" s="72"/>
      <c r="D56" s="261"/>
      <c r="E56" s="255"/>
      <c r="F56" s="10"/>
      <c r="G56" s="202">
        <f t="shared" si="62"/>
        <v>0</v>
      </c>
      <c r="H56" s="198">
        <f t="shared" si="61"/>
        <v>0</v>
      </c>
      <c r="I56" s="198">
        <f t="shared" si="61"/>
        <v>0</v>
      </c>
      <c r="J56" s="198">
        <f t="shared" si="61"/>
        <v>0</v>
      </c>
      <c r="K56" s="198">
        <f t="shared" si="61"/>
        <v>0</v>
      </c>
      <c r="L56" s="198">
        <f t="shared" si="61"/>
        <v>0</v>
      </c>
      <c r="M56" s="198">
        <f t="shared" si="61"/>
        <v>0</v>
      </c>
      <c r="N56" s="198">
        <f t="shared" si="61"/>
        <v>0</v>
      </c>
      <c r="O56" s="198">
        <f t="shared" si="61"/>
        <v>0</v>
      </c>
      <c r="P56" s="198">
        <f t="shared" si="61"/>
        <v>0</v>
      </c>
      <c r="Q56" s="198">
        <f t="shared" si="61"/>
        <v>0</v>
      </c>
      <c r="R56" s="198">
        <f t="shared" si="61"/>
        <v>0</v>
      </c>
      <c r="S56" s="198">
        <f t="shared" si="61"/>
        <v>0</v>
      </c>
      <c r="T56" s="109"/>
      <c r="U56" s="12"/>
      <c r="V56" s="7"/>
      <c r="W56" s="7"/>
      <c r="X56" s="7"/>
    </row>
    <row r="57" spans="2:24" s="8" customFormat="1" ht="15" thickBot="1" x14ac:dyDescent="0.3">
      <c r="B57" s="7"/>
      <c r="C57" s="72"/>
      <c r="D57" s="189" t="s">
        <v>0</v>
      </c>
      <c r="E57" s="262">
        <f>SUM(E47:E56)</f>
        <v>0.1</v>
      </c>
      <c r="F57" s="10"/>
      <c r="G57" s="199">
        <f>SUM(G47:G56)</f>
        <v>0</v>
      </c>
      <c r="H57" s="199">
        <f t="shared" ref="H57:S57" si="63">SUM(H47:H56)</f>
        <v>0</v>
      </c>
      <c r="I57" s="199">
        <f t="shared" si="63"/>
        <v>0</v>
      </c>
      <c r="J57" s="199">
        <f t="shared" si="63"/>
        <v>0</v>
      </c>
      <c r="K57" s="199">
        <f t="shared" si="63"/>
        <v>0</v>
      </c>
      <c r="L57" s="199">
        <f t="shared" si="63"/>
        <v>0</v>
      </c>
      <c r="M57" s="199">
        <f t="shared" si="63"/>
        <v>0</v>
      </c>
      <c r="N57" s="199">
        <f t="shared" si="63"/>
        <v>0</v>
      </c>
      <c r="O57" s="199">
        <f t="shared" si="63"/>
        <v>0</v>
      </c>
      <c r="P57" s="199">
        <f t="shared" si="63"/>
        <v>0</v>
      </c>
      <c r="Q57" s="199">
        <f t="shared" si="63"/>
        <v>0</v>
      </c>
      <c r="R57" s="199">
        <f t="shared" si="63"/>
        <v>0</v>
      </c>
      <c r="S57" s="199">
        <f t="shared" si="63"/>
        <v>0</v>
      </c>
      <c r="T57" s="109"/>
      <c r="U57" s="12"/>
      <c r="V57" s="7"/>
      <c r="W57" s="7"/>
      <c r="X57" s="7"/>
    </row>
    <row r="58" spans="2:24" s="8" customFormat="1" x14ac:dyDescent="0.2">
      <c r="B58" s="7"/>
      <c r="C58" s="72"/>
      <c r="D58" s="10"/>
      <c r="E58" s="94" t="str">
        <f>IF(E57&lt;&gt;100%,"CUIDADO: FALTAN O HAY EXCESO DE CUOTAS, DEBE SUMAR 100%","")</f>
        <v>CUIDADO: FALTAN O HAY EXCESO DE CUOTAS, DEBE SUMAR 100%</v>
      </c>
      <c r="F58" s="10"/>
      <c r="G58" s="10"/>
      <c r="H58" s="10"/>
      <c r="I58" s="10"/>
      <c r="J58" s="10"/>
      <c r="K58" s="10"/>
      <c r="L58" s="10"/>
      <c r="M58" s="10"/>
      <c r="N58" s="10"/>
      <c r="O58" s="10"/>
      <c r="P58" s="10"/>
      <c r="Q58" s="10"/>
      <c r="R58" s="10"/>
      <c r="S58" s="10"/>
      <c r="T58" s="109"/>
      <c r="U58" s="12"/>
      <c r="V58" s="7"/>
      <c r="W58" s="7"/>
      <c r="X58" s="7"/>
    </row>
    <row r="59" spans="2:24" s="8" customFormat="1" x14ac:dyDescent="0.2">
      <c r="B59" s="7"/>
      <c r="C59" s="21"/>
      <c r="D59" s="22"/>
      <c r="E59" s="22"/>
      <c r="F59" s="22"/>
      <c r="G59" s="22"/>
      <c r="H59" s="22"/>
      <c r="I59" s="22"/>
      <c r="J59" s="22"/>
      <c r="K59" s="22"/>
      <c r="L59" s="22"/>
      <c r="M59" s="22"/>
      <c r="N59" s="22"/>
      <c r="O59" s="22"/>
      <c r="P59" s="22"/>
      <c r="Q59" s="22"/>
      <c r="R59" s="22"/>
      <c r="S59" s="22"/>
      <c r="T59" s="110"/>
      <c r="U59" s="12"/>
      <c r="V59" s="7"/>
      <c r="W59" s="7"/>
      <c r="X59" s="7"/>
    </row>
    <row r="60" spans="2:24" s="8" customFormat="1" x14ac:dyDescent="0.2">
      <c r="C60"/>
      <c r="D60"/>
      <c r="E60"/>
      <c r="F60"/>
      <c r="G60"/>
      <c r="H60"/>
      <c r="I60"/>
      <c r="J60"/>
      <c r="K60"/>
      <c r="L60"/>
      <c r="M60"/>
      <c r="N60"/>
      <c r="O60"/>
      <c r="P60" s="31"/>
      <c r="Q60" s="31"/>
      <c r="R60" s="31"/>
      <c r="S60" s="31"/>
      <c r="T60" s="31"/>
      <c r="U60" s="31"/>
    </row>
    <row r="61" spans="2:24" s="8" customFormat="1" x14ac:dyDescent="0.2">
      <c r="C61"/>
      <c r="D61"/>
      <c r="E61"/>
      <c r="F61"/>
      <c r="G61"/>
      <c r="H61"/>
      <c r="I61"/>
      <c r="J61"/>
      <c r="K61"/>
      <c r="L61"/>
      <c r="M61"/>
      <c r="N61"/>
      <c r="O61"/>
      <c r="P61" s="31"/>
      <c r="Q61" s="31"/>
      <c r="R61" s="31"/>
      <c r="S61" s="31"/>
      <c r="T61" s="31"/>
      <c r="U61" s="31"/>
    </row>
    <row r="62" spans="2:24" s="8" customFormat="1" x14ac:dyDescent="0.2">
      <c r="C62"/>
      <c r="D62"/>
      <c r="E62"/>
      <c r="F62"/>
      <c r="G62"/>
      <c r="H62"/>
      <c r="I62"/>
      <c r="J62"/>
      <c r="K62"/>
      <c r="L62"/>
      <c r="M62"/>
      <c r="N62"/>
      <c r="O62"/>
      <c r="P62" s="31"/>
      <c r="Q62" s="31"/>
      <c r="R62" s="31"/>
      <c r="S62" s="31"/>
      <c r="T62" s="31"/>
      <c r="U62" s="31"/>
    </row>
    <row r="63" spans="2:24" s="8" customFormat="1" x14ac:dyDescent="0.2">
      <c r="C63"/>
      <c r="D63"/>
      <c r="E63"/>
      <c r="F63"/>
      <c r="G63"/>
      <c r="H63"/>
      <c r="I63"/>
      <c r="J63"/>
      <c r="K63"/>
      <c r="L63"/>
      <c r="M63"/>
      <c r="N63"/>
      <c r="O63"/>
      <c r="P63" s="31"/>
      <c r="Q63" s="31"/>
      <c r="R63" s="31"/>
      <c r="S63" s="31"/>
      <c r="T63" s="31"/>
      <c r="U63" s="31"/>
    </row>
    <row r="64" spans="2:24" s="8" customFormat="1" x14ac:dyDescent="0.2">
      <c r="C64"/>
      <c r="D64"/>
      <c r="E64"/>
      <c r="F64"/>
      <c r="G64"/>
      <c r="H64"/>
      <c r="I64"/>
      <c r="J64"/>
      <c r="K64"/>
      <c r="L64"/>
      <c r="M64"/>
      <c r="N64"/>
      <c r="O64"/>
      <c r="P64" s="31"/>
      <c r="Q64" s="31"/>
      <c r="R64" s="31"/>
      <c r="S64" s="31"/>
      <c r="T64" s="31"/>
      <c r="U64" s="31"/>
    </row>
    <row r="65" spans="3:21" s="8" customFormat="1" x14ac:dyDescent="0.2">
      <c r="C65"/>
      <c r="D65"/>
      <c r="E65"/>
      <c r="F65"/>
      <c r="G65"/>
      <c r="H65"/>
      <c r="I65"/>
      <c r="J65"/>
      <c r="K65"/>
      <c r="L65"/>
      <c r="M65"/>
      <c r="N65"/>
      <c r="O65"/>
      <c r="P65" s="31"/>
      <c r="Q65" s="31"/>
      <c r="R65" s="31"/>
      <c r="S65" s="31"/>
      <c r="T65" s="31"/>
      <c r="U65" s="31"/>
    </row>
    <row r="66" spans="3:21" s="8" customFormat="1" x14ac:dyDescent="0.2">
      <c r="C66"/>
      <c r="D66"/>
      <c r="E66"/>
      <c r="F66"/>
      <c r="G66"/>
      <c r="H66"/>
      <c r="I66"/>
      <c r="J66"/>
      <c r="K66"/>
      <c r="L66"/>
      <c r="M66"/>
      <c r="N66"/>
      <c r="O66"/>
      <c r="P66" s="31"/>
      <c r="Q66" s="31"/>
      <c r="R66" s="31"/>
      <c r="S66" s="31"/>
      <c r="T66" s="31"/>
      <c r="U66" s="31"/>
    </row>
    <row r="67" spans="3:21" s="8" customFormat="1" x14ac:dyDescent="0.2">
      <c r="C67"/>
      <c r="D67"/>
      <c r="E67"/>
      <c r="F67"/>
      <c r="G67"/>
      <c r="H67"/>
      <c r="I67"/>
      <c r="J67"/>
      <c r="K67"/>
      <c r="L67"/>
      <c r="M67"/>
      <c r="N67"/>
      <c r="O67"/>
      <c r="P67" s="31"/>
      <c r="Q67" s="31"/>
      <c r="R67" s="31"/>
      <c r="S67" s="31"/>
      <c r="T67" s="31"/>
      <c r="U67" s="31"/>
    </row>
    <row r="68" spans="3:21" s="8" customFormat="1" x14ac:dyDescent="0.2">
      <c r="C68"/>
      <c r="D68"/>
      <c r="E68"/>
      <c r="F68"/>
      <c r="G68"/>
      <c r="H68"/>
      <c r="I68"/>
      <c r="J68"/>
      <c r="K68"/>
      <c r="L68"/>
      <c r="M68"/>
      <c r="N68"/>
      <c r="O68"/>
      <c r="P68" s="31"/>
      <c r="Q68" s="31"/>
      <c r="R68" s="31"/>
      <c r="S68" s="31"/>
      <c r="T68" s="31"/>
      <c r="U68" s="31"/>
    </row>
    <row r="69" spans="3:21" s="8" customFormat="1" x14ac:dyDescent="0.2">
      <c r="C69"/>
      <c r="D69"/>
      <c r="E69"/>
      <c r="F69"/>
      <c r="G69"/>
      <c r="H69"/>
      <c r="I69"/>
      <c r="J69"/>
      <c r="K69"/>
      <c r="L69"/>
      <c r="M69"/>
      <c r="N69"/>
      <c r="O69"/>
      <c r="P69" s="31"/>
      <c r="Q69" s="31"/>
      <c r="R69" s="31"/>
      <c r="S69" s="31"/>
      <c r="T69" s="31"/>
      <c r="U69" s="31"/>
    </row>
    <row r="70" spans="3:21" s="8" customFormat="1" x14ac:dyDescent="0.2">
      <c r="C70"/>
      <c r="D70"/>
      <c r="E70"/>
      <c r="F70"/>
      <c r="G70"/>
      <c r="H70"/>
      <c r="I70"/>
      <c r="J70"/>
      <c r="K70"/>
      <c r="L70"/>
      <c r="M70"/>
      <c r="N70"/>
      <c r="O70"/>
      <c r="P70" s="31"/>
      <c r="Q70" s="31"/>
      <c r="R70" s="31"/>
      <c r="S70" s="31"/>
      <c r="T70" s="31"/>
      <c r="U70" s="31"/>
    </row>
    <row r="71" spans="3:21" s="8" customFormat="1" x14ac:dyDescent="0.2">
      <c r="C71"/>
      <c r="D71"/>
      <c r="E71"/>
      <c r="F71"/>
      <c r="G71"/>
      <c r="H71"/>
      <c r="I71"/>
      <c r="J71"/>
      <c r="K71"/>
      <c r="L71"/>
      <c r="M71"/>
      <c r="N71"/>
      <c r="O71"/>
      <c r="P71" s="31"/>
      <c r="Q71" s="31"/>
      <c r="R71" s="31"/>
      <c r="S71" s="31"/>
      <c r="T71" s="31"/>
      <c r="U71" s="31"/>
    </row>
    <row r="72" spans="3:21" s="8" customFormat="1" x14ac:dyDescent="0.2">
      <c r="C72"/>
      <c r="D72"/>
      <c r="E72"/>
      <c r="F72"/>
      <c r="G72"/>
      <c r="H72"/>
      <c r="I72"/>
      <c r="J72"/>
      <c r="K72"/>
      <c r="L72"/>
      <c r="M72"/>
      <c r="N72"/>
      <c r="O72"/>
      <c r="P72" s="31"/>
      <c r="Q72" s="31"/>
      <c r="R72" s="31"/>
      <c r="S72" s="31"/>
      <c r="T72" s="31"/>
      <c r="U72" s="31"/>
    </row>
    <row r="73" spans="3:21" s="8" customFormat="1" x14ac:dyDescent="0.2">
      <c r="C73"/>
      <c r="D73"/>
      <c r="E73"/>
      <c r="F73"/>
      <c r="G73"/>
      <c r="H73"/>
      <c r="I73"/>
      <c r="J73"/>
      <c r="K73"/>
      <c r="L73"/>
      <c r="M73"/>
      <c r="N73"/>
      <c r="O73"/>
      <c r="P73" s="31"/>
      <c r="Q73" s="31"/>
      <c r="R73" s="31"/>
      <c r="S73" s="31"/>
      <c r="T73" s="31"/>
      <c r="U73" s="31"/>
    </row>
    <row r="74" spans="3:21" s="8" customFormat="1" x14ac:dyDescent="0.2">
      <c r="C74"/>
      <c r="D74"/>
      <c r="E74"/>
      <c r="F74"/>
      <c r="G74"/>
      <c r="H74"/>
      <c r="I74"/>
      <c r="J74"/>
      <c r="K74"/>
      <c r="L74"/>
      <c r="M74"/>
      <c r="N74"/>
      <c r="O74"/>
      <c r="P74" s="31"/>
      <c r="Q74" s="31"/>
      <c r="R74" s="31"/>
      <c r="S74" s="31"/>
      <c r="T74" s="31"/>
      <c r="U74" s="31"/>
    </row>
    <row r="75" spans="3:21" s="8" customFormat="1" x14ac:dyDescent="0.2">
      <c r="C75"/>
      <c r="D75"/>
      <c r="E75"/>
      <c r="F75"/>
      <c r="G75"/>
      <c r="H75"/>
      <c r="I75"/>
      <c r="J75"/>
      <c r="K75"/>
      <c r="L75"/>
      <c r="M75"/>
      <c r="N75"/>
      <c r="O75"/>
      <c r="P75" s="31"/>
      <c r="Q75" s="31"/>
      <c r="R75" s="31"/>
      <c r="S75" s="31"/>
      <c r="T75" s="31"/>
      <c r="U75" s="31"/>
    </row>
    <row r="76" spans="3:21" s="8" customFormat="1" x14ac:dyDescent="0.2">
      <c r="C76"/>
      <c r="D76"/>
      <c r="E76"/>
      <c r="F76"/>
      <c r="G76"/>
      <c r="H76"/>
      <c r="I76"/>
      <c r="J76"/>
      <c r="K76"/>
      <c r="L76"/>
      <c r="M76"/>
      <c r="N76"/>
      <c r="O76"/>
      <c r="P76" s="31"/>
      <c r="Q76" s="31"/>
      <c r="R76" s="31"/>
      <c r="S76" s="31"/>
      <c r="T76" s="31"/>
      <c r="U76" s="31"/>
    </row>
    <row r="77" spans="3:21" s="8" customFormat="1" x14ac:dyDescent="0.2">
      <c r="C77"/>
      <c r="D77"/>
      <c r="E77"/>
      <c r="F77"/>
      <c r="G77"/>
      <c r="H77"/>
      <c r="I77"/>
      <c r="J77"/>
      <c r="K77"/>
      <c r="L77"/>
      <c r="M77"/>
      <c r="N77"/>
      <c r="O77"/>
      <c r="P77" s="31"/>
      <c r="Q77" s="31"/>
      <c r="R77" s="31"/>
      <c r="S77" s="31"/>
      <c r="T77" s="31"/>
      <c r="U77" s="31"/>
    </row>
    <row r="78" spans="3:21" s="8" customFormat="1" x14ac:dyDescent="0.2">
      <c r="C78"/>
      <c r="D78"/>
      <c r="E78"/>
      <c r="F78"/>
      <c r="G78"/>
      <c r="H78"/>
      <c r="I78"/>
      <c r="J78"/>
      <c r="K78"/>
      <c r="L78"/>
      <c r="M78"/>
      <c r="N78"/>
      <c r="O78"/>
      <c r="P78" s="31"/>
      <c r="Q78" s="31"/>
      <c r="R78" s="31"/>
      <c r="S78" s="31"/>
      <c r="T78" s="31"/>
      <c r="U78" s="31"/>
    </row>
    <row r="79" spans="3:21" s="8" customFormat="1" x14ac:dyDescent="0.2">
      <c r="C79"/>
      <c r="D79"/>
      <c r="E79"/>
      <c r="F79"/>
      <c r="G79"/>
      <c r="H79"/>
      <c r="I79"/>
      <c r="J79"/>
      <c r="K79"/>
      <c r="L79"/>
      <c r="M79"/>
      <c r="N79"/>
      <c r="O79"/>
      <c r="P79" s="31"/>
      <c r="Q79" s="31"/>
      <c r="R79" s="31"/>
      <c r="S79" s="31"/>
      <c r="T79" s="31"/>
      <c r="U79" s="31"/>
    </row>
    <row r="80" spans="3:21" s="8" customFormat="1" x14ac:dyDescent="0.2">
      <c r="C80"/>
      <c r="D80"/>
      <c r="E80"/>
      <c r="F80"/>
      <c r="G80"/>
      <c r="H80"/>
      <c r="I80"/>
      <c r="J80"/>
      <c r="K80"/>
      <c r="L80"/>
      <c r="M80"/>
      <c r="N80"/>
      <c r="O80"/>
      <c r="P80" s="31"/>
      <c r="Q80" s="31"/>
      <c r="R80" s="31"/>
      <c r="S80" s="31"/>
      <c r="T80" s="31"/>
      <c r="U80" s="31"/>
    </row>
    <row r="81" spans="3:21" s="8" customFormat="1" x14ac:dyDescent="0.2">
      <c r="C81"/>
      <c r="D81"/>
      <c r="E81"/>
      <c r="F81"/>
      <c r="G81"/>
      <c r="H81"/>
      <c r="I81"/>
      <c r="J81"/>
      <c r="K81"/>
      <c r="L81"/>
      <c r="M81"/>
      <c r="N81"/>
      <c r="O81"/>
      <c r="P81" s="31"/>
      <c r="Q81" s="31"/>
      <c r="R81" s="31"/>
      <c r="S81" s="31"/>
      <c r="T81" s="31"/>
      <c r="U81" s="31"/>
    </row>
    <row r="82" spans="3:21" s="8" customFormat="1" x14ac:dyDescent="0.2">
      <c r="C82"/>
      <c r="D82"/>
      <c r="E82"/>
      <c r="F82"/>
      <c r="G82"/>
      <c r="H82"/>
      <c r="I82"/>
      <c r="J82"/>
      <c r="K82"/>
      <c r="L82"/>
      <c r="M82"/>
      <c r="N82"/>
      <c r="O82"/>
      <c r="P82" s="31"/>
      <c r="Q82" s="31"/>
      <c r="R82" s="31"/>
      <c r="S82" s="31"/>
      <c r="T82" s="31"/>
      <c r="U82" s="31"/>
    </row>
    <row r="83" spans="3:21" s="8" customFormat="1" x14ac:dyDescent="0.2">
      <c r="C83"/>
      <c r="D83"/>
      <c r="E83"/>
      <c r="F83"/>
      <c r="G83"/>
      <c r="H83"/>
      <c r="I83"/>
      <c r="J83"/>
      <c r="K83"/>
      <c r="L83"/>
      <c r="M83"/>
      <c r="N83"/>
      <c r="O83"/>
      <c r="P83" s="31"/>
      <c r="Q83" s="31"/>
      <c r="R83" s="31"/>
      <c r="S83" s="31"/>
      <c r="T83" s="31"/>
      <c r="U83" s="31"/>
    </row>
    <row r="84" spans="3:21" s="8" customFormat="1" x14ac:dyDescent="0.2">
      <c r="C84"/>
      <c r="D84"/>
      <c r="E84"/>
      <c r="F84"/>
      <c r="G84"/>
      <c r="H84"/>
      <c r="I84"/>
      <c r="J84"/>
      <c r="K84"/>
      <c r="L84"/>
      <c r="M84"/>
      <c r="N84"/>
      <c r="O84"/>
      <c r="P84" s="31"/>
      <c r="Q84" s="31"/>
      <c r="R84" s="31"/>
      <c r="S84" s="31"/>
      <c r="T84" s="31"/>
      <c r="U84" s="31"/>
    </row>
    <row r="85" spans="3:21" s="8" customFormat="1" x14ac:dyDescent="0.2">
      <c r="C85"/>
      <c r="D85"/>
      <c r="E85"/>
      <c r="F85"/>
      <c r="G85"/>
      <c r="H85"/>
      <c r="I85"/>
      <c r="J85"/>
      <c r="K85"/>
      <c r="L85"/>
      <c r="M85"/>
      <c r="N85"/>
      <c r="O85"/>
      <c r="P85" s="31"/>
      <c r="Q85" s="31"/>
      <c r="R85" s="31"/>
      <c r="S85" s="31"/>
      <c r="T85" s="31"/>
      <c r="U85" s="31"/>
    </row>
    <row r="86" spans="3:21" s="8" customFormat="1" x14ac:dyDescent="0.2">
      <c r="C86"/>
      <c r="D86"/>
      <c r="E86"/>
      <c r="F86"/>
      <c r="G86"/>
      <c r="H86"/>
      <c r="I86"/>
      <c r="J86"/>
      <c r="K86"/>
      <c r="L86"/>
      <c r="M86"/>
      <c r="N86"/>
      <c r="O86"/>
      <c r="P86" s="31"/>
      <c r="Q86" s="31"/>
      <c r="R86" s="31"/>
      <c r="S86" s="31"/>
      <c r="T86" s="31"/>
      <c r="U86" s="31"/>
    </row>
    <row r="87" spans="3:21" s="8" customFormat="1" x14ac:dyDescent="0.2">
      <c r="C87"/>
      <c r="D87"/>
      <c r="E87"/>
      <c r="F87"/>
      <c r="G87"/>
      <c r="H87"/>
      <c r="I87"/>
      <c r="J87"/>
      <c r="K87"/>
      <c r="L87"/>
      <c r="M87"/>
      <c r="N87"/>
      <c r="O87"/>
      <c r="P87" s="31"/>
      <c r="Q87" s="31"/>
      <c r="R87" s="31"/>
      <c r="S87" s="31"/>
      <c r="T87" s="31"/>
      <c r="U87" s="31"/>
    </row>
    <row r="88" spans="3:21" s="8" customFormat="1" x14ac:dyDescent="0.2">
      <c r="C88"/>
      <c r="D88"/>
      <c r="E88"/>
      <c r="F88"/>
      <c r="G88"/>
      <c r="H88"/>
      <c r="I88"/>
      <c r="J88"/>
      <c r="K88"/>
      <c r="L88"/>
      <c r="M88"/>
      <c r="N88"/>
      <c r="O88"/>
      <c r="P88" s="31"/>
      <c r="Q88" s="31"/>
      <c r="R88" s="31"/>
      <c r="S88" s="31"/>
      <c r="T88" s="31"/>
      <c r="U88" s="31"/>
    </row>
    <row r="89" spans="3:21" s="8" customFormat="1" x14ac:dyDescent="0.2">
      <c r="C89"/>
      <c r="D89"/>
      <c r="E89"/>
      <c r="F89"/>
      <c r="G89"/>
      <c r="H89"/>
      <c r="I89"/>
      <c r="J89"/>
      <c r="K89"/>
      <c r="L89"/>
      <c r="M89"/>
      <c r="N89"/>
      <c r="O89"/>
      <c r="P89" s="31"/>
      <c r="Q89" s="31"/>
      <c r="R89" s="31"/>
      <c r="S89" s="31"/>
      <c r="T89" s="31"/>
      <c r="U89" s="31"/>
    </row>
    <row r="90" spans="3:21" s="8" customFormat="1" x14ac:dyDescent="0.2">
      <c r="C90"/>
      <c r="D90"/>
      <c r="E90"/>
      <c r="F90"/>
      <c r="G90"/>
      <c r="H90"/>
      <c r="I90"/>
      <c r="J90"/>
      <c r="K90"/>
      <c r="L90"/>
      <c r="M90"/>
      <c r="N90"/>
      <c r="O90"/>
      <c r="P90" s="31"/>
      <c r="Q90" s="31"/>
      <c r="R90" s="31"/>
      <c r="S90" s="31"/>
      <c r="T90" s="31"/>
      <c r="U90" s="31"/>
    </row>
    <row r="91" spans="3:21" s="8" customFormat="1" x14ac:dyDescent="0.2">
      <c r="C91"/>
      <c r="D91"/>
      <c r="E91"/>
      <c r="F91"/>
      <c r="G91"/>
      <c r="H91"/>
      <c r="I91"/>
      <c r="J91"/>
      <c r="K91"/>
      <c r="L91"/>
      <c r="M91"/>
      <c r="N91"/>
      <c r="O91"/>
      <c r="P91" s="31"/>
      <c r="Q91" s="31"/>
      <c r="R91" s="31"/>
      <c r="S91" s="31"/>
      <c r="T91" s="31"/>
      <c r="U91" s="31"/>
    </row>
    <row r="92" spans="3:21" s="8" customFormat="1" x14ac:dyDescent="0.2">
      <c r="C92"/>
      <c r="D92"/>
      <c r="E92"/>
      <c r="F92"/>
      <c r="G92"/>
      <c r="H92"/>
      <c r="I92"/>
      <c r="J92"/>
      <c r="K92"/>
      <c r="L92"/>
      <c r="M92"/>
      <c r="N92"/>
      <c r="O92"/>
      <c r="P92" s="31"/>
      <c r="Q92" s="31"/>
      <c r="R92" s="31"/>
      <c r="S92" s="31"/>
      <c r="T92" s="31"/>
      <c r="U92" s="31"/>
    </row>
    <row r="93" spans="3:21" s="8" customFormat="1" x14ac:dyDescent="0.2">
      <c r="C93"/>
      <c r="D93"/>
      <c r="E93"/>
      <c r="F93"/>
      <c r="G93"/>
      <c r="H93"/>
      <c r="I93"/>
      <c r="J93"/>
      <c r="K93"/>
      <c r="L93"/>
      <c r="M93"/>
      <c r="N93"/>
      <c r="O93"/>
      <c r="P93" s="31"/>
      <c r="Q93" s="31"/>
      <c r="R93" s="31"/>
      <c r="S93" s="31"/>
      <c r="T93" s="31"/>
      <c r="U93" s="31"/>
    </row>
    <row r="94" spans="3:21" s="8" customFormat="1" x14ac:dyDescent="0.2">
      <c r="C94"/>
      <c r="D94"/>
      <c r="E94"/>
      <c r="F94"/>
      <c r="G94"/>
      <c r="H94"/>
      <c r="I94"/>
      <c r="J94"/>
      <c r="K94"/>
      <c r="L94"/>
      <c r="M94"/>
      <c r="N94"/>
      <c r="O94"/>
      <c r="P94" s="31"/>
      <c r="Q94" s="31"/>
      <c r="R94" s="31"/>
      <c r="S94" s="31"/>
      <c r="T94" s="31"/>
      <c r="U94" s="31"/>
    </row>
    <row r="95" spans="3:21" s="8" customFormat="1" x14ac:dyDescent="0.2">
      <c r="C95"/>
      <c r="D95"/>
      <c r="E95"/>
      <c r="F95"/>
      <c r="G95"/>
      <c r="H95"/>
      <c r="I95"/>
      <c r="J95"/>
      <c r="K95"/>
      <c r="L95"/>
      <c r="M95"/>
      <c r="N95"/>
      <c r="O95"/>
      <c r="P95" s="31"/>
      <c r="Q95" s="31"/>
      <c r="R95" s="31"/>
      <c r="S95" s="31"/>
      <c r="T95" s="31"/>
      <c r="U95" s="31"/>
    </row>
    <row r="96" spans="3:21" s="8" customFormat="1" x14ac:dyDescent="0.2">
      <c r="C96"/>
      <c r="D96"/>
      <c r="E96"/>
      <c r="F96"/>
      <c r="G96"/>
      <c r="H96"/>
      <c r="I96"/>
      <c r="J96"/>
      <c r="K96"/>
      <c r="L96"/>
      <c r="M96"/>
      <c r="N96"/>
      <c r="O96"/>
      <c r="P96" s="31"/>
      <c r="Q96" s="31"/>
      <c r="R96" s="31"/>
      <c r="S96" s="31"/>
      <c r="T96" s="31"/>
      <c r="U96" s="31"/>
    </row>
    <row r="97" spans="3:21" s="8" customFormat="1" x14ac:dyDescent="0.2">
      <c r="C97"/>
      <c r="D97"/>
      <c r="E97"/>
      <c r="F97"/>
      <c r="G97"/>
      <c r="H97"/>
      <c r="I97"/>
      <c r="J97"/>
      <c r="K97"/>
      <c r="L97"/>
      <c r="M97"/>
      <c r="N97"/>
      <c r="O97"/>
      <c r="P97" s="31"/>
      <c r="Q97" s="31"/>
      <c r="R97" s="31"/>
      <c r="S97" s="31"/>
      <c r="T97" s="31"/>
      <c r="U97" s="31"/>
    </row>
    <row r="98" spans="3:21" s="8" customFormat="1" x14ac:dyDescent="0.2">
      <c r="C98"/>
      <c r="D98"/>
      <c r="E98"/>
      <c r="F98"/>
      <c r="G98"/>
      <c r="H98"/>
      <c r="I98"/>
      <c r="J98"/>
      <c r="K98"/>
      <c r="L98"/>
      <c r="M98"/>
      <c r="N98"/>
      <c r="O98"/>
      <c r="P98" s="31"/>
      <c r="Q98" s="31"/>
      <c r="R98" s="31"/>
      <c r="S98" s="31"/>
      <c r="T98" s="31"/>
      <c r="U98" s="31"/>
    </row>
    <row r="99" spans="3:21" s="8" customFormat="1" x14ac:dyDescent="0.2">
      <c r="C99"/>
      <c r="D99"/>
      <c r="E99"/>
      <c r="F99"/>
      <c r="G99"/>
      <c r="H99"/>
      <c r="I99"/>
      <c r="J99"/>
      <c r="K99"/>
      <c r="L99"/>
      <c r="M99"/>
      <c r="N99"/>
      <c r="O99"/>
      <c r="P99" s="31"/>
      <c r="Q99" s="31"/>
      <c r="R99" s="31"/>
      <c r="S99" s="31"/>
      <c r="T99" s="31"/>
      <c r="U99" s="31"/>
    </row>
    <row r="100" spans="3:21" s="8" customFormat="1" x14ac:dyDescent="0.2">
      <c r="C100"/>
      <c r="D100"/>
      <c r="E100"/>
      <c r="F100"/>
      <c r="G100"/>
      <c r="H100"/>
      <c r="I100"/>
      <c r="J100"/>
      <c r="K100"/>
      <c r="L100"/>
      <c r="M100"/>
      <c r="N100"/>
      <c r="O100"/>
      <c r="P100" s="31"/>
      <c r="Q100" s="31"/>
      <c r="R100" s="31"/>
      <c r="S100" s="31"/>
      <c r="T100" s="31"/>
      <c r="U100" s="31"/>
    </row>
    <row r="101" spans="3:21" s="8" customFormat="1" x14ac:dyDescent="0.2">
      <c r="C101"/>
      <c r="D101"/>
      <c r="E101"/>
      <c r="F101"/>
      <c r="G101"/>
      <c r="H101"/>
      <c r="I101"/>
      <c r="J101"/>
      <c r="K101"/>
      <c r="L101"/>
      <c r="M101"/>
      <c r="N101"/>
      <c r="O101"/>
      <c r="P101" s="31"/>
      <c r="Q101" s="31"/>
      <c r="R101" s="31"/>
      <c r="S101" s="31"/>
      <c r="T101" s="31"/>
      <c r="U101" s="31"/>
    </row>
    <row r="102" spans="3:21" s="8" customFormat="1" x14ac:dyDescent="0.2">
      <c r="C102"/>
      <c r="D102"/>
      <c r="E102"/>
      <c r="F102"/>
      <c r="G102"/>
      <c r="H102"/>
      <c r="I102"/>
      <c r="J102"/>
      <c r="K102"/>
      <c r="L102"/>
      <c r="M102"/>
      <c r="N102"/>
      <c r="O102"/>
      <c r="P102" s="31"/>
      <c r="Q102" s="31"/>
      <c r="R102" s="31"/>
      <c r="S102" s="31"/>
      <c r="T102" s="31"/>
      <c r="U102" s="31"/>
    </row>
    <row r="103" spans="3:21" s="8" customFormat="1" x14ac:dyDescent="0.2">
      <c r="C103"/>
      <c r="D103"/>
      <c r="E103"/>
      <c r="F103"/>
      <c r="G103"/>
      <c r="H103"/>
      <c r="I103"/>
      <c r="J103"/>
      <c r="K103"/>
      <c r="L103"/>
      <c r="M103"/>
      <c r="N103"/>
      <c r="O103"/>
      <c r="P103" s="31"/>
      <c r="Q103" s="31"/>
      <c r="R103" s="31"/>
      <c r="S103" s="31"/>
      <c r="T103" s="31"/>
      <c r="U103" s="31"/>
    </row>
    <row r="104" spans="3:21" s="8" customFormat="1" x14ac:dyDescent="0.2">
      <c r="C104"/>
      <c r="D104"/>
      <c r="E104"/>
      <c r="F104"/>
      <c r="G104"/>
      <c r="H104"/>
      <c r="I104"/>
      <c r="J104"/>
      <c r="K104"/>
      <c r="L104"/>
      <c r="M104"/>
      <c r="N104"/>
      <c r="O104"/>
      <c r="P104" s="31"/>
      <c r="Q104" s="31"/>
      <c r="R104" s="31"/>
      <c r="S104" s="31"/>
      <c r="T104" s="31"/>
      <c r="U104" s="31"/>
    </row>
    <row r="105" spans="3:21" s="8" customFormat="1" x14ac:dyDescent="0.2">
      <c r="C105"/>
      <c r="D105"/>
      <c r="E105"/>
      <c r="F105"/>
      <c r="G105"/>
      <c r="H105"/>
      <c r="I105"/>
      <c r="J105"/>
      <c r="K105"/>
      <c r="L105"/>
      <c r="M105"/>
      <c r="N105"/>
      <c r="O105"/>
      <c r="P105" s="31"/>
      <c r="Q105" s="31"/>
      <c r="R105" s="31"/>
      <c r="S105" s="31"/>
      <c r="T105" s="31"/>
      <c r="U105" s="31"/>
    </row>
    <row r="106" spans="3:21" s="8" customFormat="1" x14ac:dyDescent="0.2">
      <c r="C106"/>
      <c r="D106"/>
      <c r="E106"/>
      <c r="F106"/>
      <c r="G106"/>
      <c r="H106"/>
      <c r="I106"/>
      <c r="J106"/>
      <c r="K106"/>
      <c r="L106"/>
      <c r="M106"/>
      <c r="N106"/>
      <c r="O106"/>
      <c r="P106" s="31"/>
      <c r="Q106" s="31"/>
      <c r="R106" s="31"/>
      <c r="S106" s="31"/>
      <c r="T106" s="31"/>
      <c r="U106" s="31"/>
    </row>
    <row r="107" spans="3:21" s="8" customFormat="1" ht="13.5" thickBot="1" x14ac:dyDescent="0.25">
      <c r="C107" s="69"/>
      <c r="D107" s="70"/>
      <c r="E107" s="70"/>
      <c r="F107" s="70"/>
      <c r="G107" s="70"/>
      <c r="H107" s="70"/>
      <c r="I107" s="70"/>
      <c r="J107" s="70"/>
      <c r="K107" s="70"/>
      <c r="L107" s="70"/>
      <c r="M107" s="70"/>
      <c r="N107" s="70"/>
      <c r="O107" s="71"/>
      <c r="P107" s="33"/>
      <c r="Q107"/>
      <c r="R107"/>
      <c r="S107"/>
      <c r="T107"/>
    </row>
    <row r="108" spans="3:21" s="8" customFormat="1" ht="21.75" thickTop="1" thickBot="1" x14ac:dyDescent="0.25">
      <c r="C108" s="72"/>
      <c r="D108" s="60" t="s">
        <v>59</v>
      </c>
      <c r="E108" s="10"/>
      <c r="F108" s="10"/>
      <c r="G108" s="10"/>
      <c r="H108" s="10"/>
      <c r="I108" s="10"/>
      <c r="J108" s="10"/>
      <c r="K108" s="10"/>
      <c r="L108" s="10"/>
      <c r="M108" s="10"/>
      <c r="N108" s="10"/>
      <c r="O108" s="15"/>
      <c r="P108" s="33"/>
      <c r="Q108"/>
      <c r="R108"/>
      <c r="S108"/>
      <c r="T108"/>
    </row>
    <row r="109" spans="3:21" s="8" customFormat="1" ht="9.9499999999999993" customHeight="1" thickTop="1" x14ac:dyDescent="0.2">
      <c r="C109" s="72"/>
      <c r="D109" s="10"/>
      <c r="E109" s="10"/>
      <c r="F109" s="10"/>
      <c r="G109" s="10"/>
      <c r="H109" s="10"/>
      <c r="I109" s="10"/>
      <c r="J109" s="10"/>
      <c r="K109" s="10"/>
      <c r="L109" s="10"/>
      <c r="M109" s="10"/>
      <c r="N109" s="10"/>
      <c r="O109" s="15"/>
      <c r="P109" s="33"/>
      <c r="Q109"/>
      <c r="R109"/>
      <c r="S109"/>
      <c r="T109"/>
    </row>
    <row r="110" spans="3:21" s="8" customFormat="1" ht="14.25" x14ac:dyDescent="0.2">
      <c r="C110" s="73"/>
      <c r="D110" s="62" t="s">
        <v>179</v>
      </c>
      <c r="E110" s="61"/>
      <c r="F110" s="61"/>
      <c r="G110" s="61"/>
      <c r="H110" s="61"/>
      <c r="I110" s="61"/>
      <c r="J110" s="61"/>
      <c r="K110" s="61"/>
      <c r="L110" s="61"/>
      <c r="M110" s="61"/>
      <c r="N110" s="61"/>
      <c r="O110" s="74"/>
      <c r="P110" s="33"/>
      <c r="Q110"/>
      <c r="R110"/>
      <c r="S110"/>
      <c r="T110"/>
    </row>
    <row r="111" spans="3:21" s="8" customFormat="1" x14ac:dyDescent="0.2">
      <c r="C111" s="73"/>
      <c r="D111" s="64" t="s">
        <v>152</v>
      </c>
      <c r="E111" s="61"/>
      <c r="F111" s="61"/>
      <c r="G111" s="61"/>
      <c r="H111" s="61"/>
      <c r="I111" s="61"/>
      <c r="J111" s="61"/>
      <c r="K111" s="61"/>
      <c r="L111" s="61"/>
      <c r="M111" s="61"/>
      <c r="N111" s="61"/>
      <c r="O111" s="74"/>
      <c r="P111" s="33"/>
      <c r="Q111"/>
      <c r="R111"/>
      <c r="S111"/>
      <c r="T111"/>
    </row>
    <row r="112" spans="3:21" s="8" customFormat="1" ht="5.0999999999999996" customHeight="1" x14ac:dyDescent="0.2">
      <c r="C112" s="73"/>
      <c r="D112" s="63"/>
      <c r="E112" s="61"/>
      <c r="F112" s="61"/>
      <c r="G112" s="61"/>
      <c r="H112" s="61"/>
      <c r="I112" s="61"/>
      <c r="J112" s="61"/>
      <c r="K112" s="61"/>
      <c r="L112" s="61"/>
      <c r="M112" s="61"/>
      <c r="N112" s="61"/>
      <c r="O112" s="74"/>
      <c r="P112" s="33"/>
      <c r="Q112"/>
      <c r="R112"/>
      <c r="S112"/>
      <c r="T112"/>
    </row>
    <row r="113" spans="3:20" s="8" customFormat="1" ht="20.100000000000001" customHeight="1" x14ac:dyDescent="0.2">
      <c r="C113" s="73"/>
      <c r="D113" s="63" t="s">
        <v>161</v>
      </c>
      <c r="E113" s="61"/>
      <c r="F113" s="61"/>
      <c r="G113" s="61"/>
      <c r="H113" s="61"/>
      <c r="I113" s="61"/>
      <c r="J113" s="61"/>
      <c r="K113" s="61"/>
      <c r="L113" s="61"/>
      <c r="M113" s="61"/>
      <c r="N113" s="61"/>
      <c r="O113" s="74"/>
      <c r="P113" s="33"/>
      <c r="Q113"/>
      <c r="R113"/>
      <c r="S113"/>
      <c r="T113"/>
    </row>
    <row r="114" spans="3:20" s="8" customFormat="1" ht="20.100000000000001" customHeight="1" x14ac:dyDescent="0.2">
      <c r="C114" s="73"/>
      <c r="D114" s="337" t="s">
        <v>154</v>
      </c>
      <c r="E114" s="337"/>
      <c r="F114" s="61"/>
      <c r="G114" s="66" t="s">
        <v>157</v>
      </c>
      <c r="H114" s="61"/>
      <c r="I114" s="61"/>
      <c r="J114" s="61"/>
      <c r="K114" s="61"/>
      <c r="L114" s="61"/>
      <c r="M114" s="61"/>
      <c r="N114" s="61"/>
      <c r="O114" s="74"/>
      <c r="P114" s="33"/>
      <c r="Q114"/>
      <c r="R114"/>
      <c r="S114"/>
      <c r="T114"/>
    </row>
    <row r="115" spans="3:20" s="8" customFormat="1" ht="12" customHeight="1" x14ac:dyDescent="0.2">
      <c r="C115" s="73"/>
      <c r="D115" s="203"/>
      <c r="E115" s="203"/>
      <c r="F115" s="61"/>
      <c r="G115" s="204" t="s">
        <v>155</v>
      </c>
      <c r="H115" s="61"/>
      <c r="I115" s="61"/>
      <c r="J115" s="61"/>
      <c r="K115" s="61"/>
      <c r="L115" s="61"/>
      <c r="M115" s="61"/>
      <c r="N115" s="61"/>
      <c r="O115" s="74"/>
      <c r="P115" s="33"/>
      <c r="Q115"/>
      <c r="R115"/>
      <c r="S115"/>
      <c r="T115"/>
    </row>
    <row r="116" spans="3:20" s="8" customFormat="1" ht="12" customHeight="1" x14ac:dyDescent="0.2">
      <c r="C116" s="73"/>
      <c r="D116" s="63"/>
      <c r="E116" s="61"/>
      <c r="F116" s="61"/>
      <c r="G116" s="204" t="s">
        <v>156</v>
      </c>
      <c r="H116" s="61"/>
      <c r="I116" s="61"/>
      <c r="J116" s="61"/>
      <c r="K116" s="61"/>
      <c r="L116" s="61"/>
      <c r="M116" s="61"/>
      <c r="N116" s="61"/>
      <c r="O116" s="74"/>
      <c r="P116" s="33"/>
      <c r="Q116"/>
      <c r="R116"/>
      <c r="S116"/>
      <c r="T116"/>
    </row>
    <row r="117" spans="3:20" s="8" customFormat="1" ht="12.95" customHeight="1" x14ac:dyDescent="0.2">
      <c r="C117" s="73"/>
      <c r="D117" s="337" t="s">
        <v>158</v>
      </c>
      <c r="E117" s="337"/>
      <c r="F117" s="61"/>
      <c r="G117" s="66" t="s">
        <v>153</v>
      </c>
      <c r="H117" s="61"/>
      <c r="I117" s="61"/>
      <c r="J117" s="61"/>
      <c r="K117" s="61"/>
      <c r="L117" s="61"/>
      <c r="M117" s="61"/>
      <c r="N117" s="61"/>
      <c r="O117" s="74"/>
      <c r="P117" s="33"/>
      <c r="Q117"/>
      <c r="R117"/>
      <c r="S117"/>
      <c r="T117"/>
    </row>
    <row r="118" spans="3:20" s="8" customFormat="1" ht="12.75" customHeight="1" x14ac:dyDescent="0.2">
      <c r="C118" s="73"/>
      <c r="D118" s="337" t="s">
        <v>159</v>
      </c>
      <c r="E118" s="337"/>
      <c r="F118" s="61"/>
      <c r="G118" s="66" t="s">
        <v>160</v>
      </c>
      <c r="H118" s="66"/>
      <c r="I118" s="61"/>
      <c r="J118" s="61"/>
      <c r="K118" s="61"/>
      <c r="L118" s="61"/>
      <c r="M118" s="61"/>
      <c r="N118" s="61"/>
      <c r="O118" s="74"/>
      <c r="P118" s="33"/>
      <c r="Q118"/>
      <c r="R118"/>
      <c r="S118"/>
      <c r="T118"/>
    </row>
    <row r="119" spans="3:20" s="8" customFormat="1" ht="12.75" customHeight="1" x14ac:dyDescent="0.2">
      <c r="C119" s="73"/>
      <c r="D119" s="203"/>
      <c r="E119" s="203"/>
      <c r="F119" s="61"/>
      <c r="G119" s="204" t="s">
        <v>163</v>
      </c>
      <c r="H119" s="66"/>
      <c r="I119" s="61"/>
      <c r="J119" s="61"/>
      <c r="K119" s="61"/>
      <c r="L119" s="61"/>
      <c r="M119" s="61"/>
      <c r="N119" s="61"/>
      <c r="O119" s="74"/>
      <c r="P119" s="33"/>
      <c r="Q119"/>
      <c r="R119"/>
      <c r="S119"/>
      <c r="T119"/>
    </row>
    <row r="120" spans="3:20" s="8" customFormat="1" ht="12.75" customHeight="1" x14ac:dyDescent="0.2">
      <c r="C120" s="73"/>
      <c r="D120" s="337" t="s">
        <v>164</v>
      </c>
      <c r="E120" s="337"/>
      <c r="F120" s="61"/>
      <c r="G120" s="66" t="s">
        <v>165</v>
      </c>
      <c r="H120" s="66"/>
      <c r="I120" s="61"/>
      <c r="J120" s="61"/>
      <c r="K120" s="61"/>
      <c r="L120" s="61"/>
      <c r="M120" s="61"/>
      <c r="N120" s="61"/>
      <c r="O120" s="74"/>
      <c r="P120" s="33"/>
      <c r="Q120"/>
      <c r="R120"/>
      <c r="S120"/>
      <c r="T120"/>
    </row>
    <row r="121" spans="3:20" s="8" customFormat="1" ht="12.75" customHeight="1" x14ac:dyDescent="0.2">
      <c r="C121" s="73"/>
      <c r="D121" s="203"/>
      <c r="E121" s="203"/>
      <c r="F121" s="61"/>
      <c r="G121" s="204" t="s">
        <v>180</v>
      </c>
      <c r="H121" s="66"/>
      <c r="I121" s="61"/>
      <c r="J121" s="61"/>
      <c r="K121" s="61"/>
      <c r="L121" s="61"/>
      <c r="M121" s="61"/>
      <c r="N121" s="61"/>
      <c r="O121" s="74"/>
      <c r="P121" s="33"/>
      <c r="Q121"/>
      <c r="R121"/>
      <c r="S121"/>
      <c r="T121"/>
    </row>
    <row r="122" spans="3:20" s="8" customFormat="1" x14ac:dyDescent="0.2">
      <c r="C122" s="73"/>
      <c r="D122" s="337" t="s">
        <v>167</v>
      </c>
      <c r="E122" s="337"/>
      <c r="F122" s="61"/>
      <c r="G122" s="66" t="s">
        <v>166</v>
      </c>
      <c r="H122" s="66"/>
      <c r="I122" s="61"/>
      <c r="J122" s="61"/>
      <c r="K122" s="61"/>
      <c r="L122" s="61"/>
      <c r="M122" s="61"/>
      <c r="N122" s="61"/>
      <c r="O122" s="74"/>
      <c r="P122" s="33"/>
      <c r="Q122" s="193"/>
      <c r="R122"/>
      <c r="S122"/>
      <c r="T122"/>
    </row>
    <row r="123" spans="3:20" s="8" customFormat="1" x14ac:dyDescent="0.2">
      <c r="C123" s="73"/>
      <c r="D123" s="337" t="s">
        <v>168</v>
      </c>
      <c r="E123" s="337"/>
      <c r="F123" s="61"/>
      <c r="G123" s="66" t="s">
        <v>169</v>
      </c>
      <c r="H123" s="66"/>
      <c r="I123" s="61"/>
      <c r="J123" s="61"/>
      <c r="K123" s="61"/>
      <c r="L123" s="61"/>
      <c r="M123" s="61"/>
      <c r="N123" s="61"/>
      <c r="O123" s="74"/>
      <c r="P123" s="33"/>
      <c r="Q123"/>
      <c r="R123"/>
      <c r="S123"/>
      <c r="T123"/>
    </row>
    <row r="124" spans="3:20" s="8" customFormat="1" x14ac:dyDescent="0.2">
      <c r="C124" s="73"/>
      <c r="D124" s="203"/>
      <c r="E124" s="203"/>
      <c r="F124" s="61"/>
      <c r="G124" s="66"/>
      <c r="H124" s="66"/>
      <c r="I124" s="61"/>
      <c r="J124" s="61"/>
      <c r="K124" s="61"/>
      <c r="L124" s="61"/>
      <c r="M124" s="61"/>
      <c r="N124" s="61"/>
      <c r="O124" s="74"/>
      <c r="P124" s="33"/>
      <c r="Q124"/>
      <c r="R124"/>
      <c r="S124"/>
      <c r="T124"/>
    </row>
    <row r="125" spans="3:20" s="8" customFormat="1" ht="14.25" x14ac:dyDescent="0.2">
      <c r="C125" s="73"/>
      <c r="D125" s="63" t="s">
        <v>76</v>
      </c>
      <c r="E125" s="203"/>
      <c r="F125" s="61"/>
      <c r="G125" s="66"/>
      <c r="H125" s="66"/>
      <c r="I125" s="61"/>
      <c r="J125" s="61"/>
      <c r="K125" s="61"/>
      <c r="L125" s="61"/>
      <c r="M125" s="61"/>
      <c r="N125" s="61"/>
      <c r="O125" s="74"/>
      <c r="P125" s="33"/>
      <c r="Q125"/>
      <c r="R125"/>
      <c r="S125"/>
      <c r="T125"/>
    </row>
    <row r="126" spans="3:20" s="8" customFormat="1" x14ac:dyDescent="0.2">
      <c r="C126" s="73"/>
      <c r="D126" s="64" t="s">
        <v>170</v>
      </c>
      <c r="E126" s="203"/>
      <c r="F126" s="61"/>
      <c r="G126" s="66"/>
      <c r="H126" s="66"/>
      <c r="I126" s="61"/>
      <c r="J126" s="61"/>
      <c r="K126" s="61"/>
      <c r="L126" s="61"/>
      <c r="M126" s="61"/>
      <c r="N126" s="61"/>
      <c r="O126" s="74"/>
      <c r="P126" s="33"/>
      <c r="Q126"/>
      <c r="R126"/>
      <c r="S126"/>
      <c r="T126"/>
    </row>
    <row r="127" spans="3:20" s="8" customFormat="1" x14ac:dyDescent="0.2">
      <c r="C127" s="73"/>
      <c r="D127" s="64" t="s">
        <v>181</v>
      </c>
      <c r="E127" s="203"/>
      <c r="F127" s="61"/>
      <c r="G127" s="66"/>
      <c r="H127" s="66"/>
      <c r="I127" s="61"/>
      <c r="J127" s="61"/>
      <c r="K127" s="61"/>
      <c r="L127" s="61"/>
      <c r="M127" s="61"/>
      <c r="N127" s="61"/>
      <c r="O127" s="74"/>
      <c r="P127" s="33"/>
      <c r="Q127"/>
      <c r="R127"/>
      <c r="S127"/>
      <c r="T127"/>
    </row>
    <row r="128" spans="3:20" x14ac:dyDescent="0.2">
      <c r="C128" s="75"/>
      <c r="D128" s="64" t="s">
        <v>182</v>
      </c>
      <c r="E128" s="10"/>
      <c r="F128" s="10"/>
      <c r="G128" s="10"/>
      <c r="H128" s="10"/>
      <c r="I128" s="10"/>
      <c r="J128" s="10"/>
      <c r="K128" s="10"/>
      <c r="L128" s="10"/>
      <c r="M128" s="10"/>
      <c r="N128" s="10"/>
      <c r="O128" s="76"/>
    </row>
    <row r="129" spans="3:15" x14ac:dyDescent="0.2">
      <c r="C129" s="75"/>
      <c r="D129" s="118"/>
      <c r="E129" s="10"/>
      <c r="F129" s="10"/>
      <c r="G129" s="10"/>
      <c r="H129" s="10"/>
      <c r="I129" s="10"/>
      <c r="J129" s="10"/>
      <c r="K129" s="10"/>
      <c r="L129" s="10"/>
      <c r="M129" s="10"/>
      <c r="N129" s="10"/>
      <c r="O129" s="76"/>
    </row>
    <row r="130" spans="3:15" x14ac:dyDescent="0.2">
      <c r="C130" s="75"/>
      <c r="D130" s="118"/>
      <c r="E130" s="10"/>
      <c r="F130" s="10"/>
      <c r="G130" s="10"/>
      <c r="H130" s="10"/>
      <c r="I130" s="10"/>
      <c r="J130" s="10"/>
      <c r="K130" s="10"/>
      <c r="L130" s="10"/>
      <c r="M130" s="10"/>
      <c r="N130" s="10"/>
      <c r="O130" s="76"/>
    </row>
    <row r="131" spans="3:15" x14ac:dyDescent="0.2">
      <c r="C131" s="77"/>
      <c r="D131" s="78"/>
      <c r="E131" s="78"/>
      <c r="F131" s="78"/>
      <c r="G131" s="78"/>
      <c r="H131" s="78"/>
      <c r="I131" s="78"/>
      <c r="J131" s="78"/>
      <c r="K131" s="78"/>
      <c r="L131" s="78"/>
      <c r="M131" s="78"/>
      <c r="N131" s="78"/>
      <c r="O131" s="79"/>
    </row>
    <row r="132" spans="3:15" ht="13.5" thickBot="1" x14ac:dyDescent="0.25">
      <c r="C132" s="69"/>
      <c r="D132" s="83"/>
      <c r="E132" s="83"/>
      <c r="F132" s="83"/>
      <c r="G132" s="83"/>
      <c r="H132" s="83"/>
      <c r="I132" s="83"/>
      <c r="J132" s="83"/>
      <c r="K132" s="83"/>
      <c r="L132" s="83"/>
      <c r="M132" s="83"/>
      <c r="N132" s="83"/>
      <c r="O132" s="71"/>
    </row>
    <row r="133" spans="3:15" ht="21.75" thickTop="1" thickBot="1" x14ac:dyDescent="0.25">
      <c r="C133" s="72"/>
      <c r="D133" s="60" t="s">
        <v>81</v>
      </c>
      <c r="E133" s="10"/>
      <c r="F133" s="10"/>
      <c r="G133" s="10"/>
      <c r="H133" s="10"/>
      <c r="I133" s="10"/>
      <c r="J133" s="10"/>
      <c r="K133" s="10"/>
      <c r="L133" s="10"/>
      <c r="M133" s="10"/>
      <c r="N133" s="10"/>
      <c r="O133" s="15"/>
    </row>
    <row r="134" spans="3:15" ht="13.5" thickTop="1" x14ac:dyDescent="0.2">
      <c r="C134" s="72"/>
      <c r="D134" s="10"/>
      <c r="E134" s="10"/>
      <c r="F134" s="10"/>
      <c r="G134" s="10"/>
      <c r="H134" s="10"/>
      <c r="I134" s="10"/>
      <c r="J134" s="10"/>
      <c r="K134" s="10"/>
      <c r="L134" s="10"/>
      <c r="M134" s="10"/>
      <c r="N134" s="10"/>
      <c r="O134" s="15"/>
    </row>
    <row r="135" spans="3:15" x14ac:dyDescent="0.2">
      <c r="C135" s="72"/>
      <c r="D135" s="10"/>
      <c r="E135" s="10"/>
      <c r="F135" s="10"/>
      <c r="G135" s="10"/>
      <c r="H135" s="10"/>
      <c r="I135" s="10"/>
      <c r="J135" s="10"/>
      <c r="K135" s="10"/>
      <c r="L135" s="10"/>
      <c r="M135" s="10"/>
      <c r="N135" s="10"/>
      <c r="O135" s="15"/>
    </row>
    <row r="136" spans="3:15" x14ac:dyDescent="0.2">
      <c r="C136" s="72"/>
      <c r="D136" s="10"/>
      <c r="E136" s="10"/>
      <c r="F136" s="10"/>
      <c r="G136" s="10"/>
      <c r="H136" s="10"/>
      <c r="I136" s="10"/>
      <c r="J136" s="10"/>
      <c r="K136" s="10"/>
      <c r="L136" s="10"/>
      <c r="M136" s="10"/>
      <c r="N136" s="10"/>
      <c r="O136" s="15"/>
    </row>
    <row r="137" spans="3:15" x14ac:dyDescent="0.2">
      <c r="C137" s="72"/>
      <c r="D137" s="10"/>
      <c r="E137" s="10"/>
      <c r="F137" s="10"/>
      <c r="G137" s="10"/>
      <c r="H137" s="10"/>
      <c r="I137" s="10"/>
      <c r="J137" s="10"/>
      <c r="K137" s="10"/>
      <c r="L137" s="10"/>
      <c r="M137" s="10"/>
      <c r="N137" s="10"/>
      <c r="O137" s="15"/>
    </row>
    <row r="138" spans="3:15" ht="8.25" customHeight="1" x14ac:dyDescent="0.2">
      <c r="C138" s="72"/>
      <c r="D138" s="10"/>
      <c r="E138" s="10"/>
      <c r="F138" s="10"/>
      <c r="G138" s="10"/>
      <c r="H138" s="10"/>
      <c r="I138" s="10"/>
      <c r="J138" s="10"/>
      <c r="K138" s="10"/>
      <c r="L138" s="10"/>
      <c r="M138" s="10"/>
      <c r="N138" s="10"/>
      <c r="O138" s="15"/>
    </row>
    <row r="139" spans="3:15" ht="7.5" customHeight="1" x14ac:dyDescent="0.2">
      <c r="C139" s="72"/>
      <c r="D139" s="10"/>
      <c r="E139" s="10"/>
      <c r="F139" s="10"/>
      <c r="G139" s="10"/>
      <c r="H139" s="10"/>
      <c r="I139" s="10"/>
      <c r="J139" s="10"/>
      <c r="K139" s="10"/>
      <c r="L139" s="10"/>
      <c r="M139" s="10"/>
      <c r="N139" s="10"/>
      <c r="O139" s="15"/>
    </row>
    <row r="140" spans="3:15" ht="10.5" customHeight="1" x14ac:dyDescent="0.2">
      <c r="C140" s="72"/>
      <c r="D140" s="10"/>
      <c r="E140" s="10"/>
      <c r="F140" s="10"/>
      <c r="G140" s="10"/>
      <c r="H140" s="10"/>
      <c r="I140" s="10"/>
      <c r="J140" s="10"/>
      <c r="K140" s="10"/>
      <c r="L140" s="10"/>
      <c r="M140" s="10"/>
      <c r="N140" s="10"/>
      <c r="O140" s="15"/>
    </row>
    <row r="141" spans="3:15" x14ac:dyDescent="0.2">
      <c r="C141" s="72"/>
      <c r="D141" s="10"/>
      <c r="E141" s="10"/>
      <c r="F141" s="10"/>
      <c r="G141" s="10"/>
      <c r="H141" s="10"/>
      <c r="I141" s="10"/>
      <c r="J141" s="10"/>
      <c r="K141" s="10"/>
      <c r="L141" s="10"/>
      <c r="M141" s="10"/>
      <c r="N141" s="10"/>
      <c r="O141" s="15"/>
    </row>
    <row r="142" spans="3:15" ht="17.25" x14ac:dyDescent="0.3">
      <c r="C142" s="72"/>
      <c r="D142" s="304" t="s">
        <v>109</v>
      </c>
      <c r="E142" s="304"/>
      <c r="F142" s="304"/>
      <c r="G142" s="304"/>
      <c r="H142" s="304"/>
      <c r="I142" s="304"/>
      <c r="J142" s="304"/>
      <c r="K142" s="304"/>
      <c r="L142" s="304"/>
      <c r="M142" s="304"/>
      <c r="N142" s="304"/>
      <c r="O142" s="15"/>
    </row>
    <row r="143" spans="3:15" ht="17.25" x14ac:dyDescent="0.3">
      <c r="C143" s="72"/>
      <c r="D143" s="304" t="s">
        <v>110</v>
      </c>
      <c r="E143" s="304"/>
      <c r="F143" s="304"/>
      <c r="G143" s="304"/>
      <c r="H143" s="304"/>
      <c r="I143" s="304"/>
      <c r="J143" s="304"/>
      <c r="K143" s="304"/>
      <c r="L143" s="304"/>
      <c r="M143" s="304"/>
      <c r="N143" s="304"/>
      <c r="O143" s="15"/>
    </row>
    <row r="144" spans="3:15" x14ac:dyDescent="0.2">
      <c r="C144" s="72"/>
      <c r="D144" s="10"/>
      <c r="E144" s="10"/>
      <c r="F144" s="10"/>
      <c r="G144" s="10"/>
      <c r="H144" s="10"/>
      <c r="I144" s="10"/>
      <c r="J144" s="10"/>
      <c r="K144" s="10"/>
      <c r="L144" s="10"/>
      <c r="M144" s="10"/>
      <c r="N144" s="10"/>
      <c r="O144" s="15"/>
    </row>
    <row r="145" spans="3:15" x14ac:dyDescent="0.2">
      <c r="C145" s="81"/>
      <c r="D145" s="78"/>
      <c r="E145" s="78"/>
      <c r="F145" s="78"/>
      <c r="G145" s="78"/>
      <c r="H145" s="78"/>
      <c r="I145" s="78"/>
      <c r="J145" s="78"/>
      <c r="K145" s="78"/>
      <c r="L145" s="78"/>
      <c r="M145" s="78"/>
      <c r="N145" s="78"/>
      <c r="O145" s="82"/>
    </row>
  </sheetData>
  <sheetProtection password="F2E4" sheet="1" objects="1" scenarios="1"/>
  <mergeCells count="17">
    <mergeCell ref="D143:N143"/>
    <mergeCell ref="D14:G14"/>
    <mergeCell ref="D22:E22"/>
    <mergeCell ref="D24:G24"/>
    <mergeCell ref="D32:E32"/>
    <mergeCell ref="D34:G34"/>
    <mergeCell ref="D42:E42"/>
    <mergeCell ref="D44:G44"/>
    <mergeCell ref="D117:E117"/>
    <mergeCell ref="D118:E118"/>
    <mergeCell ref="D122:E122"/>
    <mergeCell ref="D142:N142"/>
    <mergeCell ref="D114:E114"/>
    <mergeCell ref="D120:E120"/>
    <mergeCell ref="D123:E123"/>
    <mergeCell ref="D4:G4"/>
    <mergeCell ref="D12:E12"/>
  </mergeCells>
  <conditionalFormatting sqref="G47:G56">
    <cfRule type="dataBar" priority="1">
      <dataBar>
        <cfvo type="min"/>
        <cfvo type="max"/>
        <color theme="6" tint="-0.249977111117893"/>
      </dataBar>
    </cfRule>
  </conditionalFormatting>
  <conditionalFormatting sqref="G7:G11">
    <cfRule type="dataBar" priority="5">
      <dataBar>
        <cfvo type="min"/>
        <cfvo type="max"/>
        <color theme="2" tint="-0.499984740745262"/>
      </dataBar>
    </cfRule>
  </conditionalFormatting>
  <conditionalFormatting sqref="G17:G21">
    <cfRule type="dataBar" priority="4">
      <dataBar>
        <cfvo type="min"/>
        <cfvo type="max"/>
        <color theme="2" tint="-0.499984740745262"/>
      </dataBar>
    </cfRule>
  </conditionalFormatting>
  <conditionalFormatting sqref="G27:G31">
    <cfRule type="dataBar" priority="3">
      <dataBar>
        <cfvo type="min"/>
        <cfvo type="max"/>
        <color theme="2" tint="-0.499984740745262"/>
      </dataBar>
    </cfRule>
  </conditionalFormatting>
  <conditionalFormatting sqref="G37:G41">
    <cfRule type="dataBar" priority="2">
      <dataBar>
        <cfvo type="min"/>
        <cfvo type="max"/>
        <color theme="2" tint="-0.499984740745262"/>
      </dataBar>
    </cfRule>
  </conditionalFormatting>
  <printOptions horizontalCentered="1" verticalCentered="1"/>
  <pageMargins left="0" right="0" top="0" bottom="0" header="0" footer="0"/>
  <pageSetup paperSize="9" scale="6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Y142"/>
  <sheetViews>
    <sheetView showGridLines="0" showRowColHeaders="0" zoomScaleNormal="100" workbookViewId="0">
      <pane xSplit="7" ySplit="4" topLeftCell="H5" activePane="bottomRight" state="frozen"/>
      <selection activeCell="N25" sqref="N25"/>
      <selection pane="topRight" activeCell="N25" sqref="N25"/>
      <selection pane="bottomLeft" activeCell="N25" sqref="N25"/>
      <selection pane="bottomRight" activeCell="A5" sqref="A5:A48"/>
    </sheetView>
  </sheetViews>
  <sheetFormatPr baseColWidth="10" defaultRowHeight="12.75" x14ac:dyDescent="0.2"/>
  <cols>
    <col min="1" max="1" width="11.42578125" hidden="1" customWidth="1"/>
    <col min="2" max="2" width="1.42578125" style="8" customWidth="1"/>
    <col min="3" max="3" width="1.28515625" customWidth="1"/>
    <col min="4" max="4" width="23.85546875" customWidth="1"/>
    <col min="5" max="5" width="9.7109375" customWidth="1"/>
    <col min="6" max="6" width="0.85546875" customWidth="1"/>
    <col min="7" max="7" width="13.42578125" customWidth="1"/>
    <col min="8" max="19" width="10.7109375" customWidth="1"/>
    <col min="20" max="20" width="2.42578125" customWidth="1"/>
    <col min="21" max="25" width="11.42578125" style="8"/>
  </cols>
  <sheetData>
    <row r="1" spans="2:24" s="8" customFormat="1" ht="5.0999999999999996" customHeight="1" thickBot="1" x14ac:dyDescent="0.25">
      <c r="B1" s="7"/>
      <c r="C1" s="7"/>
      <c r="D1" s="7"/>
      <c r="E1" s="7"/>
      <c r="F1" s="7"/>
      <c r="G1" s="7"/>
      <c r="H1" s="7"/>
      <c r="I1" s="7"/>
      <c r="J1" s="7"/>
      <c r="K1" s="7"/>
      <c r="L1" s="7"/>
      <c r="M1" s="7"/>
      <c r="N1" s="7"/>
      <c r="O1" s="7"/>
      <c r="P1" s="7"/>
      <c r="Q1" s="7"/>
      <c r="R1" s="7"/>
      <c r="S1" s="7"/>
      <c r="T1" s="7"/>
      <c r="U1" s="7"/>
      <c r="V1" s="7"/>
      <c r="W1" s="7"/>
      <c r="X1" s="7"/>
    </row>
    <row r="2" spans="2:24" ht="24.75" customHeight="1" thickTop="1" thickBot="1" x14ac:dyDescent="0.25">
      <c r="B2" s="7"/>
      <c r="C2" s="1"/>
      <c r="D2" s="6"/>
      <c r="E2" s="6"/>
      <c r="F2" s="6"/>
      <c r="G2" s="6"/>
      <c r="H2" s="80" t="s">
        <v>84</v>
      </c>
      <c r="I2" s="80"/>
      <c r="J2" s="6"/>
      <c r="K2" s="6"/>
      <c r="L2" s="6"/>
      <c r="M2" s="6"/>
      <c r="N2" s="111"/>
      <c r="O2" s="112"/>
      <c r="P2" s="113"/>
      <c r="Q2" s="113"/>
      <c r="R2" s="114"/>
      <c r="S2" s="114"/>
      <c r="T2" s="12"/>
      <c r="U2" s="12"/>
      <c r="V2" s="7"/>
      <c r="W2" s="7"/>
      <c r="X2" s="7"/>
    </row>
    <row r="3" spans="2:24" ht="6.75" customHeight="1" thickTop="1" thickBot="1" x14ac:dyDescent="0.25">
      <c r="B3" s="7"/>
      <c r="C3" s="13"/>
      <c r="D3" s="16"/>
      <c r="E3" s="16"/>
      <c r="F3" s="16"/>
      <c r="G3" s="16"/>
      <c r="H3" s="16"/>
      <c r="I3" s="16"/>
      <c r="J3" s="16"/>
      <c r="K3" s="16"/>
      <c r="L3" s="16"/>
      <c r="M3" s="16"/>
      <c r="N3" s="16"/>
      <c r="O3" s="10"/>
      <c r="P3" s="10"/>
      <c r="Q3" s="10"/>
      <c r="R3" s="10"/>
      <c r="S3" s="10"/>
      <c r="T3" s="108"/>
      <c r="U3" s="12"/>
      <c r="V3" s="7"/>
      <c r="W3" s="7"/>
      <c r="X3" s="7"/>
    </row>
    <row r="4" spans="2:24" ht="15" customHeight="1" thickTop="1" thickBot="1" x14ac:dyDescent="0.3">
      <c r="B4" s="7"/>
      <c r="C4" s="72"/>
      <c r="D4" s="326" t="s">
        <v>32</v>
      </c>
      <c r="E4" s="327"/>
      <c r="F4" s="85"/>
      <c r="G4" s="88" t="s">
        <v>13</v>
      </c>
      <c r="H4" s="86" t="str">
        <f>SB!$F$10</f>
        <v>Julio</v>
      </c>
      <c r="I4" s="86" t="str">
        <f>SB!C4</f>
        <v>Agosto</v>
      </c>
      <c r="J4" s="86" t="str">
        <f>SB!D4</f>
        <v>Septiembre</v>
      </c>
      <c r="K4" s="86" t="str">
        <f>SB!E4</f>
        <v>Octubre</v>
      </c>
      <c r="L4" s="86" t="str">
        <f>SB!F4</f>
        <v>Noviembre</v>
      </c>
      <c r="M4" s="86" t="str">
        <f>SB!G4</f>
        <v>Diciembre</v>
      </c>
      <c r="N4" s="86" t="str">
        <f>SB!H4</f>
        <v>Enero</v>
      </c>
      <c r="O4" s="86" t="str">
        <f>SB!I4</f>
        <v>Febrero</v>
      </c>
      <c r="P4" s="86" t="str">
        <f>SB!J4</f>
        <v>Marzo</v>
      </c>
      <c r="Q4" s="86" t="str">
        <f>SB!K4</f>
        <v>Abril</v>
      </c>
      <c r="R4" s="86" t="str">
        <f>SB!L4</f>
        <v>Mayo</v>
      </c>
      <c r="S4" s="87" t="str">
        <f>SB!M4</f>
        <v>Junio</v>
      </c>
      <c r="T4" s="109"/>
      <c r="U4" s="12"/>
      <c r="V4" s="7"/>
      <c r="W4" s="7"/>
      <c r="X4" s="7"/>
    </row>
    <row r="5" spans="2:24" s="8" customFormat="1" ht="3.75" customHeight="1" thickTop="1" thickBot="1" x14ac:dyDescent="0.25">
      <c r="B5" s="7"/>
      <c r="C5" s="72"/>
      <c r="D5" s="10"/>
      <c r="E5" s="10"/>
      <c r="F5" s="10"/>
      <c r="G5" s="10"/>
      <c r="H5" s="10"/>
      <c r="I5" s="10"/>
      <c r="J5" s="10"/>
      <c r="K5" s="10"/>
      <c r="L5" s="10"/>
      <c r="M5" s="10"/>
      <c r="N5" s="10"/>
      <c r="O5" s="10"/>
      <c r="P5" s="10"/>
      <c r="Q5" s="10"/>
      <c r="R5" s="10"/>
      <c r="S5" s="10"/>
      <c r="T5" s="109"/>
      <c r="U5" s="12"/>
      <c r="V5" s="7"/>
      <c r="W5" s="7"/>
      <c r="X5" s="7"/>
    </row>
    <row r="6" spans="2:24" s="8" customFormat="1" ht="15" thickBot="1" x14ac:dyDescent="0.25">
      <c r="B6" s="7"/>
      <c r="C6" s="72"/>
      <c r="D6" s="346" t="s">
        <v>87</v>
      </c>
      <c r="E6" s="347"/>
      <c r="F6" s="10"/>
      <c r="G6" s="91">
        <f>SUM(H6:S6)</f>
        <v>0</v>
      </c>
      <c r="H6" s="272"/>
      <c r="I6" s="272"/>
      <c r="J6" s="272"/>
      <c r="K6" s="272"/>
      <c r="L6" s="272"/>
      <c r="M6" s="272"/>
      <c r="N6" s="272"/>
      <c r="O6" s="272"/>
      <c r="P6" s="272"/>
      <c r="Q6" s="272"/>
      <c r="R6" s="272"/>
      <c r="S6" s="272"/>
      <c r="T6" s="109"/>
      <c r="U6" s="12"/>
      <c r="V6" s="7"/>
      <c r="W6" s="7"/>
      <c r="X6" s="7"/>
    </row>
    <row r="7" spans="2:24" s="8" customFormat="1" ht="2.25" customHeight="1" thickBot="1" x14ac:dyDescent="0.25">
      <c r="B7" s="7"/>
      <c r="C7" s="72"/>
      <c r="D7" s="10"/>
      <c r="E7" s="10"/>
      <c r="F7" s="10"/>
      <c r="G7" s="10"/>
      <c r="H7" s="10"/>
      <c r="I7" s="10"/>
      <c r="J7" s="10"/>
      <c r="K7" s="10"/>
      <c r="L7" s="10"/>
      <c r="M7" s="10"/>
      <c r="N7" s="10"/>
      <c r="O7" s="10"/>
      <c r="P7" s="10"/>
      <c r="Q7" s="10"/>
      <c r="R7" s="10"/>
      <c r="S7" s="10"/>
      <c r="T7" s="109"/>
      <c r="U7" s="12"/>
      <c r="V7" s="7"/>
      <c r="W7" s="7"/>
      <c r="X7" s="7"/>
    </row>
    <row r="8" spans="2:24" s="8" customFormat="1" ht="15" thickBot="1" x14ac:dyDescent="0.3">
      <c r="B8" s="7"/>
      <c r="C8" s="72"/>
      <c r="D8" s="89" t="s">
        <v>85</v>
      </c>
      <c r="E8" s="90" t="s">
        <v>86</v>
      </c>
      <c r="F8" s="10"/>
      <c r="G8" s="115" t="str">
        <f>G4</f>
        <v>TOTAL</v>
      </c>
      <c r="H8" s="116" t="str">
        <f>Producto!H4</f>
        <v>Julio</v>
      </c>
      <c r="I8" s="116" t="str">
        <f t="shared" ref="I8:S8" si="0">I4</f>
        <v>Agosto</v>
      </c>
      <c r="J8" s="116" t="str">
        <f t="shared" si="0"/>
        <v>Septiembre</v>
      </c>
      <c r="K8" s="116" t="str">
        <f t="shared" si="0"/>
        <v>Octubre</v>
      </c>
      <c r="L8" s="116" t="str">
        <f t="shared" si="0"/>
        <v>Noviembre</v>
      </c>
      <c r="M8" s="116" t="str">
        <f t="shared" si="0"/>
        <v>Diciembre</v>
      </c>
      <c r="N8" s="116" t="str">
        <f t="shared" si="0"/>
        <v>Enero</v>
      </c>
      <c r="O8" s="116" t="str">
        <f t="shared" si="0"/>
        <v>Febrero</v>
      </c>
      <c r="P8" s="116" t="str">
        <f t="shared" si="0"/>
        <v>Marzo</v>
      </c>
      <c r="Q8" s="116" t="str">
        <f t="shared" si="0"/>
        <v>Abril</v>
      </c>
      <c r="R8" s="116" t="str">
        <f t="shared" si="0"/>
        <v>Mayo</v>
      </c>
      <c r="S8" s="117" t="str">
        <f t="shared" si="0"/>
        <v>Junio</v>
      </c>
      <c r="T8" s="109"/>
      <c r="U8" s="12"/>
      <c r="V8" s="7"/>
      <c r="W8" s="7"/>
      <c r="X8" s="7"/>
    </row>
    <row r="9" spans="2:24" s="8" customFormat="1" x14ac:dyDescent="0.2">
      <c r="B9" s="7"/>
      <c r="C9" s="72"/>
      <c r="D9" s="252" t="s">
        <v>187</v>
      </c>
      <c r="E9" s="254"/>
      <c r="F9" s="10"/>
      <c r="G9" s="98">
        <f>G$6*$E9</f>
        <v>0</v>
      </c>
      <c r="H9" s="95">
        <f t="shared" ref="H9:S18" si="1">H$6*$E9</f>
        <v>0</v>
      </c>
      <c r="I9" s="95">
        <f t="shared" si="1"/>
        <v>0</v>
      </c>
      <c r="J9" s="95">
        <f t="shared" si="1"/>
        <v>0</v>
      </c>
      <c r="K9" s="95">
        <f t="shared" si="1"/>
        <v>0</v>
      </c>
      <c r="L9" s="95">
        <f t="shared" si="1"/>
        <v>0</v>
      </c>
      <c r="M9" s="95">
        <f t="shared" si="1"/>
        <v>0</v>
      </c>
      <c r="N9" s="95">
        <f t="shared" si="1"/>
        <v>0</v>
      </c>
      <c r="O9" s="95">
        <f t="shared" si="1"/>
        <v>0</v>
      </c>
      <c r="P9" s="95">
        <f t="shared" si="1"/>
        <v>0</v>
      </c>
      <c r="Q9" s="95">
        <f t="shared" si="1"/>
        <v>0</v>
      </c>
      <c r="R9" s="95">
        <f t="shared" si="1"/>
        <v>0</v>
      </c>
      <c r="S9" s="95">
        <f t="shared" si="1"/>
        <v>0</v>
      </c>
      <c r="T9" s="109"/>
      <c r="U9" s="12"/>
      <c r="V9" s="7"/>
      <c r="W9" s="7"/>
      <c r="X9" s="7"/>
    </row>
    <row r="10" spans="2:24" s="8" customFormat="1" x14ac:dyDescent="0.2">
      <c r="B10" s="7"/>
      <c r="C10" s="72"/>
      <c r="D10" s="253" t="s">
        <v>188</v>
      </c>
      <c r="E10" s="255"/>
      <c r="F10" s="10"/>
      <c r="G10" s="99">
        <f t="shared" ref="G10:G18" si="2">G$6*$E10</f>
        <v>0</v>
      </c>
      <c r="H10" s="96">
        <f t="shared" si="1"/>
        <v>0</v>
      </c>
      <c r="I10" s="96">
        <f t="shared" si="1"/>
        <v>0</v>
      </c>
      <c r="J10" s="96">
        <f t="shared" si="1"/>
        <v>0</v>
      </c>
      <c r="K10" s="96">
        <f t="shared" si="1"/>
        <v>0</v>
      </c>
      <c r="L10" s="96">
        <f t="shared" si="1"/>
        <v>0</v>
      </c>
      <c r="M10" s="96">
        <f t="shared" si="1"/>
        <v>0</v>
      </c>
      <c r="N10" s="96">
        <f t="shared" si="1"/>
        <v>0</v>
      </c>
      <c r="O10" s="96">
        <f t="shared" si="1"/>
        <v>0</v>
      </c>
      <c r="P10" s="96">
        <f t="shared" si="1"/>
        <v>0</v>
      </c>
      <c r="Q10" s="96">
        <f t="shared" si="1"/>
        <v>0</v>
      </c>
      <c r="R10" s="96">
        <f t="shared" si="1"/>
        <v>0</v>
      </c>
      <c r="S10" s="96">
        <f t="shared" si="1"/>
        <v>0</v>
      </c>
      <c r="T10" s="109"/>
      <c r="U10" s="12"/>
      <c r="V10" s="7"/>
      <c r="W10" s="7"/>
      <c r="X10" s="7"/>
    </row>
    <row r="11" spans="2:24" s="8" customFormat="1" x14ac:dyDescent="0.2">
      <c r="B11" s="7"/>
      <c r="C11" s="72"/>
      <c r="D11" s="253" t="s">
        <v>189</v>
      </c>
      <c r="E11" s="255"/>
      <c r="F11" s="10"/>
      <c r="G11" s="99">
        <f t="shared" si="2"/>
        <v>0</v>
      </c>
      <c r="H11" s="96">
        <f t="shared" si="1"/>
        <v>0</v>
      </c>
      <c r="I11" s="96">
        <f t="shared" si="1"/>
        <v>0</v>
      </c>
      <c r="J11" s="96">
        <f t="shared" si="1"/>
        <v>0</v>
      </c>
      <c r="K11" s="96">
        <f t="shared" si="1"/>
        <v>0</v>
      </c>
      <c r="L11" s="96">
        <f t="shared" si="1"/>
        <v>0</v>
      </c>
      <c r="M11" s="96">
        <f t="shared" si="1"/>
        <v>0</v>
      </c>
      <c r="N11" s="96">
        <f t="shared" si="1"/>
        <v>0</v>
      </c>
      <c r="O11" s="96">
        <f t="shared" si="1"/>
        <v>0</v>
      </c>
      <c r="P11" s="96">
        <f t="shared" si="1"/>
        <v>0</v>
      </c>
      <c r="Q11" s="96">
        <f t="shared" si="1"/>
        <v>0</v>
      </c>
      <c r="R11" s="96">
        <f t="shared" si="1"/>
        <v>0</v>
      </c>
      <c r="S11" s="96">
        <f t="shared" si="1"/>
        <v>0</v>
      </c>
      <c r="T11" s="109"/>
      <c r="U11" s="12"/>
      <c r="V11" s="7"/>
      <c r="W11" s="7"/>
      <c r="X11" s="7"/>
    </row>
    <row r="12" spans="2:24" s="8" customFormat="1" x14ac:dyDescent="0.2">
      <c r="B12" s="7"/>
      <c r="C12" s="72"/>
      <c r="D12" s="253" t="s">
        <v>190</v>
      </c>
      <c r="E12" s="255"/>
      <c r="F12" s="10"/>
      <c r="G12" s="99">
        <f t="shared" si="2"/>
        <v>0</v>
      </c>
      <c r="H12" s="96">
        <f t="shared" si="1"/>
        <v>0</v>
      </c>
      <c r="I12" s="96">
        <f t="shared" si="1"/>
        <v>0</v>
      </c>
      <c r="J12" s="96">
        <f t="shared" si="1"/>
        <v>0</v>
      </c>
      <c r="K12" s="96">
        <f t="shared" si="1"/>
        <v>0</v>
      </c>
      <c r="L12" s="96">
        <f t="shared" si="1"/>
        <v>0</v>
      </c>
      <c r="M12" s="96">
        <f t="shared" si="1"/>
        <v>0</v>
      </c>
      <c r="N12" s="96">
        <f t="shared" si="1"/>
        <v>0</v>
      </c>
      <c r="O12" s="96">
        <f t="shared" si="1"/>
        <v>0</v>
      </c>
      <c r="P12" s="96">
        <f t="shared" si="1"/>
        <v>0</v>
      </c>
      <c r="Q12" s="96">
        <f t="shared" si="1"/>
        <v>0</v>
      </c>
      <c r="R12" s="96">
        <f t="shared" si="1"/>
        <v>0</v>
      </c>
      <c r="S12" s="96">
        <f t="shared" si="1"/>
        <v>0</v>
      </c>
      <c r="T12" s="109"/>
      <c r="U12" s="12"/>
      <c r="V12" s="7"/>
      <c r="W12" s="7"/>
      <c r="X12" s="7"/>
    </row>
    <row r="13" spans="2:24" s="8" customFormat="1" x14ac:dyDescent="0.2">
      <c r="B13" s="7"/>
      <c r="C13" s="72"/>
      <c r="D13" s="253" t="s">
        <v>191</v>
      </c>
      <c r="E13" s="255"/>
      <c r="F13" s="10"/>
      <c r="G13" s="99">
        <f t="shared" si="2"/>
        <v>0</v>
      </c>
      <c r="H13" s="96">
        <f t="shared" si="1"/>
        <v>0</v>
      </c>
      <c r="I13" s="96">
        <f t="shared" si="1"/>
        <v>0</v>
      </c>
      <c r="J13" s="96">
        <f t="shared" si="1"/>
        <v>0</v>
      </c>
      <c r="K13" s="96">
        <f t="shared" si="1"/>
        <v>0</v>
      </c>
      <c r="L13" s="96">
        <f t="shared" si="1"/>
        <v>0</v>
      </c>
      <c r="M13" s="96">
        <f t="shared" si="1"/>
        <v>0</v>
      </c>
      <c r="N13" s="96">
        <f t="shared" si="1"/>
        <v>0</v>
      </c>
      <c r="O13" s="96">
        <f t="shared" si="1"/>
        <v>0</v>
      </c>
      <c r="P13" s="96">
        <f t="shared" si="1"/>
        <v>0</v>
      </c>
      <c r="Q13" s="96">
        <f t="shared" si="1"/>
        <v>0</v>
      </c>
      <c r="R13" s="96">
        <f t="shared" si="1"/>
        <v>0</v>
      </c>
      <c r="S13" s="96">
        <f t="shared" si="1"/>
        <v>0</v>
      </c>
      <c r="T13" s="109"/>
      <c r="U13" s="12"/>
      <c r="V13" s="7"/>
      <c r="W13" s="7"/>
      <c r="X13" s="7"/>
    </row>
    <row r="14" spans="2:24" s="8" customFormat="1" x14ac:dyDescent="0.2">
      <c r="B14" s="7"/>
      <c r="C14" s="72"/>
      <c r="D14" s="253" t="s">
        <v>192</v>
      </c>
      <c r="E14" s="255"/>
      <c r="F14" s="10"/>
      <c r="G14" s="99">
        <f t="shared" si="2"/>
        <v>0</v>
      </c>
      <c r="H14" s="96">
        <f t="shared" si="1"/>
        <v>0</v>
      </c>
      <c r="I14" s="96">
        <f t="shared" si="1"/>
        <v>0</v>
      </c>
      <c r="J14" s="96">
        <f t="shared" si="1"/>
        <v>0</v>
      </c>
      <c r="K14" s="96">
        <f t="shared" si="1"/>
        <v>0</v>
      </c>
      <c r="L14" s="96">
        <f t="shared" si="1"/>
        <v>0</v>
      </c>
      <c r="M14" s="96">
        <f t="shared" si="1"/>
        <v>0</v>
      </c>
      <c r="N14" s="96">
        <f t="shared" si="1"/>
        <v>0</v>
      </c>
      <c r="O14" s="96">
        <f t="shared" si="1"/>
        <v>0</v>
      </c>
      <c r="P14" s="96">
        <f t="shared" si="1"/>
        <v>0</v>
      </c>
      <c r="Q14" s="96">
        <f t="shared" si="1"/>
        <v>0</v>
      </c>
      <c r="R14" s="96">
        <f t="shared" si="1"/>
        <v>0</v>
      </c>
      <c r="S14" s="96">
        <f t="shared" si="1"/>
        <v>0</v>
      </c>
      <c r="T14" s="109"/>
      <c r="U14" s="12"/>
      <c r="V14" s="7"/>
      <c r="W14" s="7"/>
      <c r="X14" s="7"/>
    </row>
    <row r="15" spans="2:24" s="8" customFormat="1" x14ac:dyDescent="0.2">
      <c r="B15" s="7"/>
      <c r="C15" s="72"/>
      <c r="D15" s="253" t="s">
        <v>193</v>
      </c>
      <c r="E15" s="255"/>
      <c r="F15" s="10"/>
      <c r="G15" s="99">
        <f t="shared" si="2"/>
        <v>0</v>
      </c>
      <c r="H15" s="96">
        <f t="shared" si="1"/>
        <v>0</v>
      </c>
      <c r="I15" s="96">
        <f t="shared" si="1"/>
        <v>0</v>
      </c>
      <c r="J15" s="96">
        <f t="shared" si="1"/>
        <v>0</v>
      </c>
      <c r="K15" s="96">
        <f t="shared" si="1"/>
        <v>0</v>
      </c>
      <c r="L15" s="96">
        <f t="shared" si="1"/>
        <v>0</v>
      </c>
      <c r="M15" s="96">
        <f t="shared" si="1"/>
        <v>0</v>
      </c>
      <c r="N15" s="96">
        <f t="shared" si="1"/>
        <v>0</v>
      </c>
      <c r="O15" s="96">
        <f t="shared" si="1"/>
        <v>0</v>
      </c>
      <c r="P15" s="96">
        <f t="shared" si="1"/>
        <v>0</v>
      </c>
      <c r="Q15" s="96">
        <f t="shared" si="1"/>
        <v>0</v>
      </c>
      <c r="R15" s="96">
        <f t="shared" si="1"/>
        <v>0</v>
      </c>
      <c r="S15" s="96">
        <f t="shared" si="1"/>
        <v>0</v>
      </c>
      <c r="T15" s="109"/>
      <c r="U15" s="12"/>
      <c r="V15" s="7"/>
      <c r="W15" s="7"/>
      <c r="X15" s="7"/>
    </row>
    <row r="16" spans="2:24" s="8" customFormat="1" x14ac:dyDescent="0.2">
      <c r="B16" s="7"/>
      <c r="C16" s="72"/>
      <c r="D16" s="253" t="s">
        <v>194</v>
      </c>
      <c r="E16" s="255"/>
      <c r="F16" s="10"/>
      <c r="G16" s="99">
        <f t="shared" si="2"/>
        <v>0</v>
      </c>
      <c r="H16" s="96">
        <f t="shared" si="1"/>
        <v>0</v>
      </c>
      <c r="I16" s="96">
        <f t="shared" si="1"/>
        <v>0</v>
      </c>
      <c r="J16" s="96">
        <f t="shared" si="1"/>
        <v>0</v>
      </c>
      <c r="K16" s="96">
        <f t="shared" si="1"/>
        <v>0</v>
      </c>
      <c r="L16" s="96">
        <f t="shared" si="1"/>
        <v>0</v>
      </c>
      <c r="M16" s="96">
        <f t="shared" si="1"/>
        <v>0</v>
      </c>
      <c r="N16" s="96">
        <f t="shared" si="1"/>
        <v>0</v>
      </c>
      <c r="O16" s="96">
        <f t="shared" si="1"/>
        <v>0</v>
      </c>
      <c r="P16" s="96">
        <f t="shared" si="1"/>
        <v>0</v>
      </c>
      <c r="Q16" s="96">
        <f t="shared" si="1"/>
        <v>0</v>
      </c>
      <c r="R16" s="96">
        <f t="shared" si="1"/>
        <v>0</v>
      </c>
      <c r="S16" s="96">
        <f t="shared" si="1"/>
        <v>0</v>
      </c>
      <c r="T16" s="109"/>
      <c r="U16" s="12"/>
      <c r="V16" s="7"/>
      <c r="W16" s="7"/>
      <c r="X16" s="7"/>
    </row>
    <row r="17" spans="2:24" s="8" customFormat="1" x14ac:dyDescent="0.2">
      <c r="B17" s="7"/>
      <c r="C17" s="72"/>
      <c r="D17" s="253" t="s">
        <v>195</v>
      </c>
      <c r="E17" s="255"/>
      <c r="F17" s="10"/>
      <c r="G17" s="99">
        <f t="shared" si="2"/>
        <v>0</v>
      </c>
      <c r="H17" s="96">
        <f t="shared" si="1"/>
        <v>0</v>
      </c>
      <c r="I17" s="96">
        <f t="shared" si="1"/>
        <v>0</v>
      </c>
      <c r="J17" s="96">
        <f t="shared" si="1"/>
        <v>0</v>
      </c>
      <c r="K17" s="96">
        <f t="shared" si="1"/>
        <v>0</v>
      </c>
      <c r="L17" s="96">
        <f t="shared" si="1"/>
        <v>0</v>
      </c>
      <c r="M17" s="96">
        <f t="shared" si="1"/>
        <v>0</v>
      </c>
      <c r="N17" s="96">
        <f t="shared" si="1"/>
        <v>0</v>
      </c>
      <c r="O17" s="96">
        <f t="shared" si="1"/>
        <v>0</v>
      </c>
      <c r="P17" s="96">
        <f t="shared" si="1"/>
        <v>0</v>
      </c>
      <c r="Q17" s="96">
        <f t="shared" si="1"/>
        <v>0</v>
      </c>
      <c r="R17" s="96">
        <f t="shared" si="1"/>
        <v>0</v>
      </c>
      <c r="S17" s="96">
        <f t="shared" si="1"/>
        <v>0</v>
      </c>
      <c r="T17" s="109"/>
      <c r="U17" s="12"/>
      <c r="V17" s="7"/>
      <c r="W17" s="7"/>
      <c r="X17" s="7"/>
    </row>
    <row r="18" spans="2:24" s="8" customFormat="1" x14ac:dyDescent="0.2">
      <c r="B18" s="7"/>
      <c r="C18" s="72"/>
      <c r="D18" s="253" t="s">
        <v>196</v>
      </c>
      <c r="E18" s="255"/>
      <c r="F18" s="10"/>
      <c r="G18" s="100">
        <f t="shared" si="2"/>
        <v>0</v>
      </c>
      <c r="H18" s="97">
        <f t="shared" si="1"/>
        <v>0</v>
      </c>
      <c r="I18" s="97">
        <f t="shared" si="1"/>
        <v>0</v>
      </c>
      <c r="J18" s="97">
        <f t="shared" si="1"/>
        <v>0</v>
      </c>
      <c r="K18" s="97">
        <f t="shared" si="1"/>
        <v>0</v>
      </c>
      <c r="L18" s="97">
        <f t="shared" si="1"/>
        <v>0</v>
      </c>
      <c r="M18" s="97">
        <f t="shared" si="1"/>
        <v>0</v>
      </c>
      <c r="N18" s="97">
        <f t="shared" si="1"/>
        <v>0</v>
      </c>
      <c r="O18" s="97">
        <f t="shared" si="1"/>
        <v>0</v>
      </c>
      <c r="P18" s="97">
        <f t="shared" si="1"/>
        <v>0</v>
      </c>
      <c r="Q18" s="97">
        <f t="shared" si="1"/>
        <v>0</v>
      </c>
      <c r="R18" s="97">
        <f t="shared" si="1"/>
        <v>0</v>
      </c>
      <c r="S18" s="97">
        <f t="shared" si="1"/>
        <v>0</v>
      </c>
      <c r="T18" s="109"/>
      <c r="U18" s="12"/>
      <c r="V18" s="7"/>
      <c r="W18" s="7"/>
      <c r="X18" s="7"/>
    </row>
    <row r="19" spans="2:24" s="8" customFormat="1" ht="15" thickBot="1" x14ac:dyDescent="0.3">
      <c r="B19" s="7"/>
      <c r="C19" s="72"/>
      <c r="D19" s="92" t="s">
        <v>0</v>
      </c>
      <c r="E19" s="93">
        <f>SUM(E9:E18)</f>
        <v>0</v>
      </c>
      <c r="F19" s="10"/>
      <c r="G19" s="107">
        <f>SUM(G9:G18)</f>
        <v>0</v>
      </c>
      <c r="H19" s="107">
        <f t="shared" ref="H19:S19" si="3">SUM(H9:H18)</f>
        <v>0</v>
      </c>
      <c r="I19" s="107">
        <f t="shared" si="3"/>
        <v>0</v>
      </c>
      <c r="J19" s="107">
        <f t="shared" si="3"/>
        <v>0</v>
      </c>
      <c r="K19" s="107">
        <f t="shared" si="3"/>
        <v>0</v>
      </c>
      <c r="L19" s="107">
        <f t="shared" si="3"/>
        <v>0</v>
      </c>
      <c r="M19" s="107">
        <f t="shared" si="3"/>
        <v>0</v>
      </c>
      <c r="N19" s="107">
        <f t="shared" si="3"/>
        <v>0</v>
      </c>
      <c r="O19" s="107">
        <f t="shared" si="3"/>
        <v>0</v>
      </c>
      <c r="P19" s="107">
        <f t="shared" si="3"/>
        <v>0</v>
      </c>
      <c r="Q19" s="107">
        <f t="shared" si="3"/>
        <v>0</v>
      </c>
      <c r="R19" s="107">
        <f t="shared" si="3"/>
        <v>0</v>
      </c>
      <c r="S19" s="107">
        <f t="shared" si="3"/>
        <v>0</v>
      </c>
      <c r="T19" s="109"/>
      <c r="U19" s="12"/>
      <c r="V19" s="7"/>
      <c r="W19" s="7"/>
      <c r="X19" s="7"/>
    </row>
    <row r="20" spans="2:24" s="8" customFormat="1" ht="13.5" thickBot="1" x14ac:dyDescent="0.25">
      <c r="B20" s="7"/>
      <c r="C20" s="72"/>
      <c r="D20" s="10"/>
      <c r="E20" s="94" t="str">
        <f>IF(E19&lt;&gt;100%,"CUIDADO: FALTAN O HAY EXCESO DE CUOTAS, DEBE SUMAR 100%","")</f>
        <v>CUIDADO: FALTAN O HAY EXCESO DE CUOTAS, DEBE SUMAR 100%</v>
      </c>
      <c r="F20" s="10"/>
      <c r="G20" s="10"/>
      <c r="H20" s="10"/>
      <c r="I20" s="10"/>
      <c r="J20" s="10"/>
      <c r="K20" s="10"/>
      <c r="L20" s="10"/>
      <c r="M20" s="10"/>
      <c r="N20" s="10"/>
      <c r="O20" s="10"/>
      <c r="P20" s="10"/>
      <c r="Q20" s="10"/>
      <c r="R20" s="10"/>
      <c r="S20" s="10"/>
      <c r="T20" s="109"/>
      <c r="U20" s="12"/>
      <c r="V20" s="7"/>
      <c r="W20" s="7"/>
      <c r="X20" s="7"/>
    </row>
    <row r="21" spans="2:24" s="8" customFormat="1" ht="15" thickBot="1" x14ac:dyDescent="0.25">
      <c r="B21" s="7"/>
      <c r="C21" s="72"/>
      <c r="D21" s="346" t="s">
        <v>88</v>
      </c>
      <c r="E21" s="347"/>
      <c r="F21" s="10"/>
      <c r="G21" s="91">
        <f>SUM(H21:S21)</f>
        <v>0</v>
      </c>
      <c r="H21" s="251"/>
      <c r="I21" s="251"/>
      <c r="J21" s="251"/>
      <c r="K21" s="251"/>
      <c r="L21" s="251"/>
      <c r="M21" s="251"/>
      <c r="N21" s="251"/>
      <c r="O21" s="251"/>
      <c r="P21" s="251"/>
      <c r="Q21" s="251"/>
      <c r="R21" s="251"/>
      <c r="S21" s="251"/>
      <c r="T21" s="109"/>
      <c r="U21" s="12"/>
      <c r="V21" s="7"/>
      <c r="W21" s="7"/>
      <c r="X21" s="7"/>
    </row>
    <row r="22" spans="2:24" s="8" customFormat="1" ht="2.25" customHeight="1" thickBot="1" x14ac:dyDescent="0.25">
      <c r="B22" s="7"/>
      <c r="C22" s="72"/>
      <c r="D22" s="10"/>
      <c r="E22" s="10"/>
      <c r="F22" s="10"/>
      <c r="G22" s="10"/>
      <c r="H22" s="10"/>
      <c r="I22" s="10"/>
      <c r="J22" s="10"/>
      <c r="K22" s="10"/>
      <c r="L22" s="10"/>
      <c r="M22" s="10"/>
      <c r="N22" s="10"/>
      <c r="O22" s="10"/>
      <c r="P22" s="10"/>
      <c r="Q22" s="10"/>
      <c r="R22" s="10"/>
      <c r="S22" s="10"/>
      <c r="T22" s="109"/>
      <c r="U22" s="12"/>
      <c r="V22" s="7"/>
      <c r="W22" s="7"/>
      <c r="X22" s="7"/>
    </row>
    <row r="23" spans="2:24" s="8" customFormat="1" ht="15" thickBot="1" x14ac:dyDescent="0.3">
      <c r="B23" s="7"/>
      <c r="C23" s="72"/>
      <c r="D23" s="89" t="s">
        <v>85</v>
      </c>
      <c r="E23" s="90" t="s">
        <v>86</v>
      </c>
      <c r="F23" s="10"/>
      <c r="G23" s="115" t="str">
        <f t="shared" ref="G23:S23" si="4">G8</f>
        <v>TOTAL</v>
      </c>
      <c r="H23" s="116" t="str">
        <f t="shared" si="4"/>
        <v>Julio</v>
      </c>
      <c r="I23" s="116" t="str">
        <f t="shared" si="4"/>
        <v>Agosto</v>
      </c>
      <c r="J23" s="116" t="str">
        <f t="shared" si="4"/>
        <v>Septiembre</v>
      </c>
      <c r="K23" s="116" t="str">
        <f t="shared" si="4"/>
        <v>Octubre</v>
      </c>
      <c r="L23" s="116" t="str">
        <f t="shared" si="4"/>
        <v>Noviembre</v>
      </c>
      <c r="M23" s="116" t="str">
        <f t="shared" si="4"/>
        <v>Diciembre</v>
      </c>
      <c r="N23" s="116" t="str">
        <f t="shared" si="4"/>
        <v>Enero</v>
      </c>
      <c r="O23" s="116" t="str">
        <f t="shared" si="4"/>
        <v>Febrero</v>
      </c>
      <c r="P23" s="116" t="str">
        <f t="shared" si="4"/>
        <v>Marzo</v>
      </c>
      <c r="Q23" s="116" t="str">
        <f t="shared" si="4"/>
        <v>Abril</v>
      </c>
      <c r="R23" s="116" t="str">
        <f t="shared" si="4"/>
        <v>Mayo</v>
      </c>
      <c r="S23" s="117" t="str">
        <f t="shared" si="4"/>
        <v>Junio</v>
      </c>
      <c r="T23" s="109"/>
      <c r="U23" s="12"/>
      <c r="V23" s="7"/>
      <c r="W23" s="7"/>
      <c r="X23" s="7"/>
    </row>
    <row r="24" spans="2:24" s="8" customFormat="1" x14ac:dyDescent="0.2">
      <c r="B24" s="7"/>
      <c r="C24" s="72"/>
      <c r="D24" s="101" t="str">
        <f t="shared" ref="D24:D33" si="5">D9</f>
        <v>ZONA 1</v>
      </c>
      <c r="E24" s="254"/>
      <c r="F24" s="10"/>
      <c r="G24" s="98">
        <f>G$21*$E24</f>
        <v>0</v>
      </c>
      <c r="H24" s="95">
        <f t="shared" ref="H24:S33" si="6">H$21*$E24</f>
        <v>0</v>
      </c>
      <c r="I24" s="95">
        <f t="shared" si="6"/>
        <v>0</v>
      </c>
      <c r="J24" s="95">
        <f t="shared" si="6"/>
        <v>0</v>
      </c>
      <c r="K24" s="95">
        <f t="shared" si="6"/>
        <v>0</v>
      </c>
      <c r="L24" s="95">
        <f t="shared" si="6"/>
        <v>0</v>
      </c>
      <c r="M24" s="95">
        <f t="shared" si="6"/>
        <v>0</v>
      </c>
      <c r="N24" s="95">
        <f t="shared" si="6"/>
        <v>0</v>
      </c>
      <c r="O24" s="95">
        <f t="shared" si="6"/>
        <v>0</v>
      </c>
      <c r="P24" s="95">
        <f t="shared" si="6"/>
        <v>0</v>
      </c>
      <c r="Q24" s="95">
        <f t="shared" si="6"/>
        <v>0</v>
      </c>
      <c r="R24" s="95">
        <f t="shared" si="6"/>
        <v>0</v>
      </c>
      <c r="S24" s="95">
        <f t="shared" si="6"/>
        <v>0</v>
      </c>
      <c r="T24" s="109"/>
      <c r="U24" s="12"/>
      <c r="V24" s="7"/>
      <c r="W24" s="7"/>
      <c r="X24" s="7"/>
    </row>
    <row r="25" spans="2:24" s="8" customFormat="1" x14ac:dyDescent="0.2">
      <c r="B25" s="7"/>
      <c r="C25" s="72"/>
      <c r="D25" s="102" t="str">
        <f t="shared" si="5"/>
        <v>ZONA 2</v>
      </c>
      <c r="E25" s="255"/>
      <c r="F25" s="10"/>
      <c r="G25" s="99">
        <f t="shared" ref="G25:G33" si="7">G$21*$E25</f>
        <v>0</v>
      </c>
      <c r="H25" s="96">
        <f t="shared" si="6"/>
        <v>0</v>
      </c>
      <c r="I25" s="96">
        <f t="shared" si="6"/>
        <v>0</v>
      </c>
      <c r="J25" s="96">
        <f t="shared" si="6"/>
        <v>0</v>
      </c>
      <c r="K25" s="96">
        <f t="shared" si="6"/>
        <v>0</v>
      </c>
      <c r="L25" s="96">
        <f t="shared" si="6"/>
        <v>0</v>
      </c>
      <c r="M25" s="96">
        <f t="shared" si="6"/>
        <v>0</v>
      </c>
      <c r="N25" s="96">
        <f t="shared" si="6"/>
        <v>0</v>
      </c>
      <c r="O25" s="96">
        <f t="shared" si="6"/>
        <v>0</v>
      </c>
      <c r="P25" s="96">
        <f t="shared" si="6"/>
        <v>0</v>
      </c>
      <c r="Q25" s="96">
        <f t="shared" si="6"/>
        <v>0</v>
      </c>
      <c r="R25" s="96">
        <f t="shared" si="6"/>
        <v>0</v>
      </c>
      <c r="S25" s="96">
        <f t="shared" si="6"/>
        <v>0</v>
      </c>
      <c r="T25" s="109"/>
      <c r="U25" s="12"/>
      <c r="V25" s="7"/>
      <c r="W25" s="7"/>
      <c r="X25" s="7"/>
    </row>
    <row r="26" spans="2:24" s="8" customFormat="1" x14ac:dyDescent="0.2">
      <c r="B26" s="7"/>
      <c r="C26" s="72"/>
      <c r="D26" s="102" t="str">
        <f t="shared" si="5"/>
        <v>ZONA 3</v>
      </c>
      <c r="E26" s="255"/>
      <c r="F26" s="10"/>
      <c r="G26" s="99">
        <f t="shared" si="7"/>
        <v>0</v>
      </c>
      <c r="H26" s="96">
        <f t="shared" si="6"/>
        <v>0</v>
      </c>
      <c r="I26" s="96">
        <f t="shared" si="6"/>
        <v>0</v>
      </c>
      <c r="J26" s="96">
        <f t="shared" si="6"/>
        <v>0</v>
      </c>
      <c r="K26" s="96">
        <f t="shared" si="6"/>
        <v>0</v>
      </c>
      <c r="L26" s="96">
        <f t="shared" si="6"/>
        <v>0</v>
      </c>
      <c r="M26" s="96">
        <f t="shared" si="6"/>
        <v>0</v>
      </c>
      <c r="N26" s="96">
        <f t="shared" si="6"/>
        <v>0</v>
      </c>
      <c r="O26" s="96">
        <f t="shared" si="6"/>
        <v>0</v>
      </c>
      <c r="P26" s="96">
        <f t="shared" si="6"/>
        <v>0</v>
      </c>
      <c r="Q26" s="96">
        <f t="shared" si="6"/>
        <v>0</v>
      </c>
      <c r="R26" s="96">
        <f t="shared" si="6"/>
        <v>0</v>
      </c>
      <c r="S26" s="96">
        <f t="shared" si="6"/>
        <v>0</v>
      </c>
      <c r="T26" s="109"/>
      <c r="U26" s="12"/>
      <c r="V26" s="7"/>
      <c r="W26" s="7"/>
      <c r="X26" s="7"/>
    </row>
    <row r="27" spans="2:24" s="8" customFormat="1" x14ac:dyDescent="0.2">
      <c r="B27" s="7"/>
      <c r="C27" s="72"/>
      <c r="D27" s="102" t="str">
        <f t="shared" si="5"/>
        <v>ZONA 4</v>
      </c>
      <c r="E27" s="255"/>
      <c r="F27" s="10"/>
      <c r="G27" s="99">
        <f t="shared" si="7"/>
        <v>0</v>
      </c>
      <c r="H27" s="96">
        <f t="shared" si="6"/>
        <v>0</v>
      </c>
      <c r="I27" s="96">
        <f t="shared" si="6"/>
        <v>0</v>
      </c>
      <c r="J27" s="96">
        <f t="shared" si="6"/>
        <v>0</v>
      </c>
      <c r="K27" s="96">
        <f t="shared" si="6"/>
        <v>0</v>
      </c>
      <c r="L27" s="96">
        <f t="shared" si="6"/>
        <v>0</v>
      </c>
      <c r="M27" s="96">
        <f t="shared" si="6"/>
        <v>0</v>
      </c>
      <c r="N27" s="96">
        <f t="shared" si="6"/>
        <v>0</v>
      </c>
      <c r="O27" s="96">
        <f t="shared" si="6"/>
        <v>0</v>
      </c>
      <c r="P27" s="96">
        <f t="shared" si="6"/>
        <v>0</v>
      </c>
      <c r="Q27" s="96">
        <f t="shared" si="6"/>
        <v>0</v>
      </c>
      <c r="R27" s="96">
        <f t="shared" si="6"/>
        <v>0</v>
      </c>
      <c r="S27" s="96">
        <f t="shared" si="6"/>
        <v>0</v>
      </c>
      <c r="T27" s="109"/>
      <c r="U27" s="12"/>
      <c r="V27" s="7"/>
      <c r="W27" s="7"/>
      <c r="X27" s="7"/>
    </row>
    <row r="28" spans="2:24" s="8" customFormat="1" x14ac:dyDescent="0.2">
      <c r="B28" s="7"/>
      <c r="C28" s="72"/>
      <c r="D28" s="102" t="str">
        <f t="shared" si="5"/>
        <v>ZONA 5</v>
      </c>
      <c r="E28" s="255"/>
      <c r="F28" s="10"/>
      <c r="G28" s="99">
        <f t="shared" si="7"/>
        <v>0</v>
      </c>
      <c r="H28" s="96">
        <f t="shared" si="6"/>
        <v>0</v>
      </c>
      <c r="I28" s="96">
        <f t="shared" si="6"/>
        <v>0</v>
      </c>
      <c r="J28" s="96">
        <f t="shared" si="6"/>
        <v>0</v>
      </c>
      <c r="K28" s="96">
        <f t="shared" si="6"/>
        <v>0</v>
      </c>
      <c r="L28" s="96">
        <f t="shared" si="6"/>
        <v>0</v>
      </c>
      <c r="M28" s="96">
        <f t="shared" si="6"/>
        <v>0</v>
      </c>
      <c r="N28" s="96">
        <f t="shared" si="6"/>
        <v>0</v>
      </c>
      <c r="O28" s="96">
        <f t="shared" si="6"/>
        <v>0</v>
      </c>
      <c r="P28" s="96">
        <f t="shared" si="6"/>
        <v>0</v>
      </c>
      <c r="Q28" s="96">
        <f t="shared" si="6"/>
        <v>0</v>
      </c>
      <c r="R28" s="96">
        <f t="shared" si="6"/>
        <v>0</v>
      </c>
      <c r="S28" s="96">
        <f t="shared" si="6"/>
        <v>0</v>
      </c>
      <c r="T28" s="109"/>
      <c r="U28" s="12"/>
      <c r="V28" s="7"/>
      <c r="W28" s="7"/>
      <c r="X28" s="7"/>
    </row>
    <row r="29" spans="2:24" s="8" customFormat="1" x14ac:dyDescent="0.2">
      <c r="B29" s="7"/>
      <c r="C29" s="72"/>
      <c r="D29" s="102" t="str">
        <f t="shared" si="5"/>
        <v>ZONA 6</v>
      </c>
      <c r="E29" s="255"/>
      <c r="F29" s="10"/>
      <c r="G29" s="99">
        <f t="shared" si="7"/>
        <v>0</v>
      </c>
      <c r="H29" s="96">
        <f t="shared" si="6"/>
        <v>0</v>
      </c>
      <c r="I29" s="96">
        <f t="shared" si="6"/>
        <v>0</v>
      </c>
      <c r="J29" s="96">
        <f t="shared" si="6"/>
        <v>0</v>
      </c>
      <c r="K29" s="96">
        <f t="shared" si="6"/>
        <v>0</v>
      </c>
      <c r="L29" s="96">
        <f t="shared" si="6"/>
        <v>0</v>
      </c>
      <c r="M29" s="96">
        <f t="shared" si="6"/>
        <v>0</v>
      </c>
      <c r="N29" s="96">
        <f t="shared" si="6"/>
        <v>0</v>
      </c>
      <c r="O29" s="96">
        <f t="shared" si="6"/>
        <v>0</v>
      </c>
      <c r="P29" s="96">
        <f t="shared" si="6"/>
        <v>0</v>
      </c>
      <c r="Q29" s="96">
        <f t="shared" si="6"/>
        <v>0</v>
      </c>
      <c r="R29" s="96">
        <f t="shared" si="6"/>
        <v>0</v>
      </c>
      <c r="S29" s="96">
        <f t="shared" si="6"/>
        <v>0</v>
      </c>
      <c r="T29" s="109"/>
      <c r="U29" s="12"/>
      <c r="V29" s="7"/>
      <c r="W29" s="7"/>
      <c r="X29" s="7"/>
    </row>
    <row r="30" spans="2:24" s="8" customFormat="1" x14ac:dyDescent="0.2">
      <c r="B30" s="7"/>
      <c r="C30" s="72"/>
      <c r="D30" s="102" t="str">
        <f t="shared" si="5"/>
        <v>ZONA 7</v>
      </c>
      <c r="E30" s="255"/>
      <c r="F30" s="10"/>
      <c r="G30" s="99">
        <f t="shared" si="7"/>
        <v>0</v>
      </c>
      <c r="H30" s="96">
        <f t="shared" si="6"/>
        <v>0</v>
      </c>
      <c r="I30" s="96">
        <f t="shared" si="6"/>
        <v>0</v>
      </c>
      <c r="J30" s="96">
        <f t="shared" si="6"/>
        <v>0</v>
      </c>
      <c r="K30" s="96">
        <f t="shared" si="6"/>
        <v>0</v>
      </c>
      <c r="L30" s="96">
        <f t="shared" si="6"/>
        <v>0</v>
      </c>
      <c r="M30" s="96">
        <f t="shared" si="6"/>
        <v>0</v>
      </c>
      <c r="N30" s="96">
        <f t="shared" si="6"/>
        <v>0</v>
      </c>
      <c r="O30" s="96">
        <f t="shared" si="6"/>
        <v>0</v>
      </c>
      <c r="P30" s="96">
        <f t="shared" si="6"/>
        <v>0</v>
      </c>
      <c r="Q30" s="96">
        <f t="shared" si="6"/>
        <v>0</v>
      </c>
      <c r="R30" s="96">
        <f t="shared" si="6"/>
        <v>0</v>
      </c>
      <c r="S30" s="96">
        <f t="shared" si="6"/>
        <v>0</v>
      </c>
      <c r="T30" s="109"/>
      <c r="U30" s="12"/>
      <c r="V30" s="7"/>
      <c r="W30" s="7"/>
      <c r="X30" s="7"/>
    </row>
    <row r="31" spans="2:24" s="8" customFormat="1" x14ac:dyDescent="0.2">
      <c r="B31" s="7"/>
      <c r="C31" s="72"/>
      <c r="D31" s="102" t="str">
        <f t="shared" si="5"/>
        <v>ZONA 8</v>
      </c>
      <c r="E31" s="255"/>
      <c r="F31" s="10"/>
      <c r="G31" s="99">
        <f t="shared" si="7"/>
        <v>0</v>
      </c>
      <c r="H31" s="96">
        <f t="shared" si="6"/>
        <v>0</v>
      </c>
      <c r="I31" s="96">
        <f t="shared" si="6"/>
        <v>0</v>
      </c>
      <c r="J31" s="96">
        <f t="shared" si="6"/>
        <v>0</v>
      </c>
      <c r="K31" s="96">
        <f t="shared" si="6"/>
        <v>0</v>
      </c>
      <c r="L31" s="96">
        <f t="shared" si="6"/>
        <v>0</v>
      </c>
      <c r="M31" s="96">
        <f t="shared" si="6"/>
        <v>0</v>
      </c>
      <c r="N31" s="96">
        <f t="shared" si="6"/>
        <v>0</v>
      </c>
      <c r="O31" s="96">
        <f t="shared" si="6"/>
        <v>0</v>
      </c>
      <c r="P31" s="96">
        <f t="shared" si="6"/>
        <v>0</v>
      </c>
      <c r="Q31" s="96">
        <f t="shared" si="6"/>
        <v>0</v>
      </c>
      <c r="R31" s="96">
        <f t="shared" si="6"/>
        <v>0</v>
      </c>
      <c r="S31" s="96">
        <f t="shared" si="6"/>
        <v>0</v>
      </c>
      <c r="T31" s="109"/>
      <c r="U31" s="12"/>
      <c r="V31" s="7"/>
      <c r="W31" s="7"/>
      <c r="X31" s="7"/>
    </row>
    <row r="32" spans="2:24" s="8" customFormat="1" x14ac:dyDescent="0.2">
      <c r="B32" s="7"/>
      <c r="C32" s="72"/>
      <c r="D32" s="102" t="str">
        <f t="shared" si="5"/>
        <v>ZONA 9</v>
      </c>
      <c r="E32" s="255"/>
      <c r="F32" s="10"/>
      <c r="G32" s="99">
        <f t="shared" si="7"/>
        <v>0</v>
      </c>
      <c r="H32" s="96">
        <f t="shared" si="6"/>
        <v>0</v>
      </c>
      <c r="I32" s="96">
        <f t="shared" si="6"/>
        <v>0</v>
      </c>
      <c r="J32" s="96">
        <f t="shared" si="6"/>
        <v>0</v>
      </c>
      <c r="K32" s="96">
        <f t="shared" si="6"/>
        <v>0</v>
      </c>
      <c r="L32" s="96">
        <f t="shared" si="6"/>
        <v>0</v>
      </c>
      <c r="M32" s="96">
        <f t="shared" si="6"/>
        <v>0</v>
      </c>
      <c r="N32" s="96">
        <f t="shared" si="6"/>
        <v>0</v>
      </c>
      <c r="O32" s="96">
        <f t="shared" si="6"/>
        <v>0</v>
      </c>
      <c r="P32" s="96">
        <f t="shared" si="6"/>
        <v>0</v>
      </c>
      <c r="Q32" s="96">
        <f t="shared" si="6"/>
        <v>0</v>
      </c>
      <c r="R32" s="96">
        <f t="shared" si="6"/>
        <v>0</v>
      </c>
      <c r="S32" s="96">
        <f t="shared" si="6"/>
        <v>0</v>
      </c>
      <c r="T32" s="109"/>
      <c r="U32" s="12"/>
      <c r="V32" s="7"/>
      <c r="W32" s="7"/>
      <c r="X32" s="7"/>
    </row>
    <row r="33" spans="2:24" s="8" customFormat="1" x14ac:dyDescent="0.2">
      <c r="B33" s="7"/>
      <c r="C33" s="72"/>
      <c r="D33" s="102" t="str">
        <f t="shared" si="5"/>
        <v>ZONA 10</v>
      </c>
      <c r="E33" s="255"/>
      <c r="F33" s="10"/>
      <c r="G33" s="100">
        <f t="shared" si="7"/>
        <v>0</v>
      </c>
      <c r="H33" s="97">
        <f t="shared" si="6"/>
        <v>0</v>
      </c>
      <c r="I33" s="97">
        <f t="shared" si="6"/>
        <v>0</v>
      </c>
      <c r="J33" s="97">
        <f t="shared" si="6"/>
        <v>0</v>
      </c>
      <c r="K33" s="97">
        <f t="shared" si="6"/>
        <v>0</v>
      </c>
      <c r="L33" s="97">
        <f t="shared" si="6"/>
        <v>0</v>
      </c>
      <c r="M33" s="97">
        <f t="shared" si="6"/>
        <v>0</v>
      </c>
      <c r="N33" s="97">
        <f t="shared" si="6"/>
        <v>0</v>
      </c>
      <c r="O33" s="97">
        <f t="shared" si="6"/>
        <v>0</v>
      </c>
      <c r="P33" s="97">
        <f t="shared" si="6"/>
        <v>0</v>
      </c>
      <c r="Q33" s="97">
        <f t="shared" si="6"/>
        <v>0</v>
      </c>
      <c r="R33" s="97">
        <f t="shared" si="6"/>
        <v>0</v>
      </c>
      <c r="S33" s="97">
        <f t="shared" si="6"/>
        <v>0</v>
      </c>
      <c r="T33" s="109"/>
      <c r="U33" s="12"/>
      <c r="V33" s="7"/>
      <c r="W33" s="7"/>
      <c r="X33" s="7"/>
    </row>
    <row r="34" spans="2:24" s="8" customFormat="1" ht="15" thickBot="1" x14ac:dyDescent="0.3">
      <c r="B34" s="7"/>
      <c r="C34" s="72"/>
      <c r="D34" s="92" t="s">
        <v>0</v>
      </c>
      <c r="E34" s="93">
        <f>SUM(E24:E33)</f>
        <v>0</v>
      </c>
      <c r="F34" s="10"/>
      <c r="G34" s="107">
        <f>SUM(G24:G33)</f>
        <v>0</v>
      </c>
      <c r="H34" s="107">
        <f t="shared" ref="H34" si="8">SUM(H24:H33)</f>
        <v>0</v>
      </c>
      <c r="I34" s="107">
        <f t="shared" ref="I34" si="9">SUM(I24:I33)</f>
        <v>0</v>
      </c>
      <c r="J34" s="107">
        <f t="shared" ref="J34" si="10">SUM(J24:J33)</f>
        <v>0</v>
      </c>
      <c r="K34" s="107">
        <f t="shared" ref="K34" si="11">SUM(K24:K33)</f>
        <v>0</v>
      </c>
      <c r="L34" s="107">
        <f t="shared" ref="L34" si="12">SUM(L24:L33)</f>
        <v>0</v>
      </c>
      <c r="M34" s="107">
        <f t="shared" ref="M34" si="13">SUM(M24:M33)</f>
        <v>0</v>
      </c>
      <c r="N34" s="107">
        <f t="shared" ref="N34" si="14">SUM(N24:N33)</f>
        <v>0</v>
      </c>
      <c r="O34" s="107">
        <f t="shared" ref="O34" si="15">SUM(O24:O33)</f>
        <v>0</v>
      </c>
      <c r="P34" s="107">
        <f t="shared" ref="P34" si="16">SUM(P24:P33)</f>
        <v>0</v>
      </c>
      <c r="Q34" s="107">
        <f t="shared" ref="Q34" si="17">SUM(Q24:Q33)</f>
        <v>0</v>
      </c>
      <c r="R34" s="107">
        <f t="shared" ref="R34" si="18">SUM(R24:R33)</f>
        <v>0</v>
      </c>
      <c r="S34" s="107">
        <f t="shared" ref="S34" si="19">SUM(S24:S33)</f>
        <v>0</v>
      </c>
      <c r="T34" s="109"/>
      <c r="U34" s="12"/>
      <c r="V34" s="7"/>
      <c r="W34" s="7"/>
      <c r="X34" s="7"/>
    </row>
    <row r="35" spans="2:24" s="8" customFormat="1" ht="13.5" thickBot="1" x14ac:dyDescent="0.25">
      <c r="B35" s="7"/>
      <c r="C35" s="72"/>
      <c r="D35" s="10"/>
      <c r="E35" s="94" t="str">
        <f>IF(E34&lt;&gt;100%,"CUIDADO: FALTAN O HAY EXCESO DE CUOTAS, DEBE SUMAR 100%","")</f>
        <v>CUIDADO: FALTAN O HAY EXCESO DE CUOTAS, DEBE SUMAR 100%</v>
      </c>
      <c r="F35" s="10"/>
      <c r="G35" s="10"/>
      <c r="H35" s="10"/>
      <c r="I35" s="10"/>
      <c r="J35" s="10"/>
      <c r="K35" s="10"/>
      <c r="L35" s="10"/>
      <c r="M35" s="10"/>
      <c r="N35" s="10"/>
      <c r="O35" s="10"/>
      <c r="P35" s="10"/>
      <c r="Q35" s="10"/>
      <c r="R35" s="10"/>
      <c r="S35" s="10"/>
      <c r="T35" s="109"/>
      <c r="U35" s="12"/>
      <c r="V35" s="7"/>
      <c r="W35" s="7"/>
      <c r="X35" s="7"/>
    </row>
    <row r="36" spans="2:24" s="8" customFormat="1" ht="15" thickBot="1" x14ac:dyDescent="0.25">
      <c r="B36" s="7"/>
      <c r="C36" s="72"/>
      <c r="D36" s="346" t="s">
        <v>89</v>
      </c>
      <c r="E36" s="347"/>
      <c r="F36" s="10"/>
      <c r="G36" s="91">
        <f>SUM(H36:S36)</f>
        <v>0</v>
      </c>
      <c r="H36" s="251"/>
      <c r="I36" s="251"/>
      <c r="J36" s="251"/>
      <c r="K36" s="251"/>
      <c r="L36" s="251"/>
      <c r="M36" s="251"/>
      <c r="N36" s="251"/>
      <c r="O36" s="251"/>
      <c r="P36" s="251"/>
      <c r="Q36" s="251"/>
      <c r="R36" s="251"/>
      <c r="S36" s="251"/>
      <c r="T36" s="109"/>
      <c r="U36" s="12"/>
      <c r="V36" s="7"/>
      <c r="W36" s="7"/>
      <c r="X36" s="7"/>
    </row>
    <row r="37" spans="2:24" s="8" customFormat="1" ht="3" customHeight="1" thickBot="1" x14ac:dyDescent="0.25">
      <c r="B37" s="7"/>
      <c r="C37" s="72"/>
      <c r="D37" s="10"/>
      <c r="E37" s="10"/>
      <c r="F37" s="10"/>
      <c r="G37" s="10"/>
      <c r="H37" s="10"/>
      <c r="I37" s="10"/>
      <c r="J37" s="10"/>
      <c r="K37" s="10"/>
      <c r="L37" s="10"/>
      <c r="M37" s="10"/>
      <c r="N37" s="10"/>
      <c r="O37" s="10"/>
      <c r="P37" s="10"/>
      <c r="Q37" s="10"/>
      <c r="R37" s="10"/>
      <c r="S37" s="10"/>
      <c r="T37" s="109"/>
      <c r="U37" s="12"/>
      <c r="V37" s="7"/>
      <c r="W37" s="7"/>
      <c r="X37" s="7"/>
    </row>
    <row r="38" spans="2:24" s="8" customFormat="1" ht="15" thickBot="1" x14ac:dyDescent="0.3">
      <c r="B38" s="7"/>
      <c r="C38" s="72"/>
      <c r="D38" s="89" t="s">
        <v>85</v>
      </c>
      <c r="E38" s="90" t="s">
        <v>86</v>
      </c>
      <c r="F38" s="10"/>
      <c r="G38" s="115" t="str">
        <f t="shared" ref="G38:S38" si="20">G23</f>
        <v>TOTAL</v>
      </c>
      <c r="H38" s="116" t="str">
        <f t="shared" si="20"/>
        <v>Julio</v>
      </c>
      <c r="I38" s="116" t="str">
        <f t="shared" si="20"/>
        <v>Agosto</v>
      </c>
      <c r="J38" s="116" t="str">
        <f t="shared" si="20"/>
        <v>Septiembre</v>
      </c>
      <c r="K38" s="116" t="str">
        <f t="shared" si="20"/>
        <v>Octubre</v>
      </c>
      <c r="L38" s="116" t="str">
        <f t="shared" si="20"/>
        <v>Noviembre</v>
      </c>
      <c r="M38" s="116" t="str">
        <f t="shared" si="20"/>
        <v>Diciembre</v>
      </c>
      <c r="N38" s="116" t="str">
        <f t="shared" si="20"/>
        <v>Enero</v>
      </c>
      <c r="O38" s="116" t="str">
        <f t="shared" si="20"/>
        <v>Febrero</v>
      </c>
      <c r="P38" s="116" t="str">
        <f t="shared" si="20"/>
        <v>Marzo</v>
      </c>
      <c r="Q38" s="116" t="str">
        <f t="shared" si="20"/>
        <v>Abril</v>
      </c>
      <c r="R38" s="116" t="str">
        <f t="shared" si="20"/>
        <v>Mayo</v>
      </c>
      <c r="S38" s="117" t="str">
        <f t="shared" si="20"/>
        <v>Junio</v>
      </c>
      <c r="T38" s="109"/>
      <c r="U38" s="12"/>
      <c r="V38" s="7"/>
      <c r="W38" s="7"/>
      <c r="X38" s="7"/>
    </row>
    <row r="39" spans="2:24" s="8" customFormat="1" x14ac:dyDescent="0.2">
      <c r="B39" s="7"/>
      <c r="C39" s="72"/>
      <c r="D39" s="101" t="str">
        <f t="shared" ref="D39:D48" si="21">D24</f>
        <v>ZONA 1</v>
      </c>
      <c r="E39" s="254"/>
      <c r="F39" s="10"/>
      <c r="G39" s="98">
        <f>G$36*$E39</f>
        <v>0</v>
      </c>
      <c r="H39" s="95">
        <f t="shared" ref="H39:S48" si="22">H$36*$E39</f>
        <v>0</v>
      </c>
      <c r="I39" s="95">
        <f t="shared" si="22"/>
        <v>0</v>
      </c>
      <c r="J39" s="95">
        <f t="shared" si="22"/>
        <v>0</v>
      </c>
      <c r="K39" s="95">
        <f t="shared" si="22"/>
        <v>0</v>
      </c>
      <c r="L39" s="95">
        <f t="shared" si="22"/>
        <v>0</v>
      </c>
      <c r="M39" s="95">
        <f t="shared" si="22"/>
        <v>0</v>
      </c>
      <c r="N39" s="95">
        <f t="shared" si="22"/>
        <v>0</v>
      </c>
      <c r="O39" s="95">
        <f t="shared" si="22"/>
        <v>0</v>
      </c>
      <c r="P39" s="95">
        <f t="shared" si="22"/>
        <v>0</v>
      </c>
      <c r="Q39" s="95">
        <f t="shared" si="22"/>
        <v>0</v>
      </c>
      <c r="R39" s="95">
        <f t="shared" si="22"/>
        <v>0</v>
      </c>
      <c r="S39" s="95">
        <f t="shared" si="22"/>
        <v>0</v>
      </c>
      <c r="T39" s="109"/>
      <c r="U39" s="12"/>
      <c r="V39" s="7"/>
      <c r="W39" s="7"/>
      <c r="X39" s="7"/>
    </row>
    <row r="40" spans="2:24" s="8" customFormat="1" x14ac:dyDescent="0.2">
      <c r="B40" s="7"/>
      <c r="C40" s="72"/>
      <c r="D40" s="102" t="str">
        <f t="shared" si="21"/>
        <v>ZONA 2</v>
      </c>
      <c r="E40" s="255"/>
      <c r="F40" s="10"/>
      <c r="G40" s="99">
        <f t="shared" ref="G40:G48" si="23">G$36*$E40</f>
        <v>0</v>
      </c>
      <c r="H40" s="96">
        <f t="shared" si="22"/>
        <v>0</v>
      </c>
      <c r="I40" s="96">
        <f t="shared" si="22"/>
        <v>0</v>
      </c>
      <c r="J40" s="96">
        <f t="shared" si="22"/>
        <v>0</v>
      </c>
      <c r="K40" s="96">
        <f t="shared" si="22"/>
        <v>0</v>
      </c>
      <c r="L40" s="96">
        <f t="shared" si="22"/>
        <v>0</v>
      </c>
      <c r="M40" s="96">
        <f t="shared" si="22"/>
        <v>0</v>
      </c>
      <c r="N40" s="96">
        <f t="shared" si="22"/>
        <v>0</v>
      </c>
      <c r="O40" s="96">
        <f t="shared" si="22"/>
        <v>0</v>
      </c>
      <c r="P40" s="96">
        <f t="shared" si="22"/>
        <v>0</v>
      </c>
      <c r="Q40" s="96">
        <f t="shared" si="22"/>
        <v>0</v>
      </c>
      <c r="R40" s="96">
        <f t="shared" si="22"/>
        <v>0</v>
      </c>
      <c r="S40" s="96">
        <f t="shared" si="22"/>
        <v>0</v>
      </c>
      <c r="T40" s="109"/>
      <c r="U40" s="12"/>
      <c r="V40" s="7"/>
      <c r="W40" s="7"/>
      <c r="X40" s="7"/>
    </row>
    <row r="41" spans="2:24" s="8" customFormat="1" x14ac:dyDescent="0.2">
      <c r="B41" s="7"/>
      <c r="C41" s="72"/>
      <c r="D41" s="102" t="str">
        <f t="shared" si="21"/>
        <v>ZONA 3</v>
      </c>
      <c r="E41" s="255"/>
      <c r="F41" s="10"/>
      <c r="G41" s="99">
        <f t="shared" si="23"/>
        <v>0</v>
      </c>
      <c r="H41" s="96">
        <f t="shared" si="22"/>
        <v>0</v>
      </c>
      <c r="I41" s="96">
        <f t="shared" si="22"/>
        <v>0</v>
      </c>
      <c r="J41" s="96">
        <f t="shared" si="22"/>
        <v>0</v>
      </c>
      <c r="K41" s="96">
        <f t="shared" si="22"/>
        <v>0</v>
      </c>
      <c r="L41" s="96">
        <f t="shared" si="22"/>
        <v>0</v>
      </c>
      <c r="M41" s="96">
        <f t="shared" si="22"/>
        <v>0</v>
      </c>
      <c r="N41" s="96">
        <f t="shared" si="22"/>
        <v>0</v>
      </c>
      <c r="O41" s="96">
        <f t="shared" si="22"/>
        <v>0</v>
      </c>
      <c r="P41" s="96">
        <f t="shared" si="22"/>
        <v>0</v>
      </c>
      <c r="Q41" s="96">
        <f t="shared" si="22"/>
        <v>0</v>
      </c>
      <c r="R41" s="96">
        <f t="shared" si="22"/>
        <v>0</v>
      </c>
      <c r="S41" s="96">
        <f t="shared" si="22"/>
        <v>0</v>
      </c>
      <c r="T41" s="109"/>
      <c r="U41" s="12"/>
      <c r="V41" s="7"/>
      <c r="W41" s="7"/>
      <c r="X41" s="7"/>
    </row>
    <row r="42" spans="2:24" s="8" customFormat="1" x14ac:dyDescent="0.2">
      <c r="B42" s="7"/>
      <c r="C42" s="72"/>
      <c r="D42" s="102" t="str">
        <f t="shared" si="21"/>
        <v>ZONA 4</v>
      </c>
      <c r="E42" s="255"/>
      <c r="F42" s="10"/>
      <c r="G42" s="99">
        <f t="shared" si="23"/>
        <v>0</v>
      </c>
      <c r="H42" s="96">
        <f t="shared" si="22"/>
        <v>0</v>
      </c>
      <c r="I42" s="96">
        <f t="shared" si="22"/>
        <v>0</v>
      </c>
      <c r="J42" s="96">
        <f t="shared" si="22"/>
        <v>0</v>
      </c>
      <c r="K42" s="96">
        <f t="shared" si="22"/>
        <v>0</v>
      </c>
      <c r="L42" s="96">
        <f t="shared" si="22"/>
        <v>0</v>
      </c>
      <c r="M42" s="96">
        <f t="shared" si="22"/>
        <v>0</v>
      </c>
      <c r="N42" s="96">
        <f t="shared" si="22"/>
        <v>0</v>
      </c>
      <c r="O42" s="96">
        <f t="shared" si="22"/>
        <v>0</v>
      </c>
      <c r="P42" s="96">
        <f t="shared" si="22"/>
        <v>0</v>
      </c>
      <c r="Q42" s="96">
        <f t="shared" si="22"/>
        <v>0</v>
      </c>
      <c r="R42" s="96">
        <f t="shared" si="22"/>
        <v>0</v>
      </c>
      <c r="S42" s="96">
        <f t="shared" si="22"/>
        <v>0</v>
      </c>
      <c r="T42" s="109"/>
      <c r="U42" s="12"/>
      <c r="V42" s="7"/>
      <c r="W42" s="7"/>
      <c r="X42" s="7"/>
    </row>
    <row r="43" spans="2:24" s="8" customFormat="1" x14ac:dyDescent="0.2">
      <c r="B43" s="7"/>
      <c r="C43" s="72"/>
      <c r="D43" s="102" t="str">
        <f t="shared" si="21"/>
        <v>ZONA 5</v>
      </c>
      <c r="E43" s="255"/>
      <c r="F43" s="10"/>
      <c r="G43" s="99">
        <f t="shared" si="23"/>
        <v>0</v>
      </c>
      <c r="H43" s="96">
        <f t="shared" si="22"/>
        <v>0</v>
      </c>
      <c r="I43" s="96">
        <f t="shared" si="22"/>
        <v>0</v>
      </c>
      <c r="J43" s="96">
        <f t="shared" si="22"/>
        <v>0</v>
      </c>
      <c r="K43" s="96">
        <f t="shared" si="22"/>
        <v>0</v>
      </c>
      <c r="L43" s="96">
        <f t="shared" si="22"/>
        <v>0</v>
      </c>
      <c r="M43" s="96">
        <f t="shared" si="22"/>
        <v>0</v>
      </c>
      <c r="N43" s="96">
        <f t="shared" si="22"/>
        <v>0</v>
      </c>
      <c r="O43" s="96">
        <f t="shared" si="22"/>
        <v>0</v>
      </c>
      <c r="P43" s="96">
        <f t="shared" si="22"/>
        <v>0</v>
      </c>
      <c r="Q43" s="96">
        <f t="shared" si="22"/>
        <v>0</v>
      </c>
      <c r="R43" s="96">
        <f t="shared" si="22"/>
        <v>0</v>
      </c>
      <c r="S43" s="96">
        <f t="shared" si="22"/>
        <v>0</v>
      </c>
      <c r="T43" s="109"/>
      <c r="U43" s="12"/>
      <c r="V43" s="7"/>
      <c r="W43" s="7"/>
      <c r="X43" s="7"/>
    </row>
    <row r="44" spans="2:24" s="8" customFormat="1" x14ac:dyDescent="0.2">
      <c r="B44" s="7"/>
      <c r="C44" s="72"/>
      <c r="D44" s="102" t="str">
        <f t="shared" si="21"/>
        <v>ZONA 6</v>
      </c>
      <c r="E44" s="255"/>
      <c r="F44" s="10"/>
      <c r="G44" s="99">
        <f t="shared" si="23"/>
        <v>0</v>
      </c>
      <c r="H44" s="96">
        <f t="shared" si="22"/>
        <v>0</v>
      </c>
      <c r="I44" s="96">
        <f t="shared" si="22"/>
        <v>0</v>
      </c>
      <c r="J44" s="96">
        <f t="shared" si="22"/>
        <v>0</v>
      </c>
      <c r="K44" s="96">
        <f t="shared" si="22"/>
        <v>0</v>
      </c>
      <c r="L44" s="96">
        <f t="shared" si="22"/>
        <v>0</v>
      </c>
      <c r="M44" s="96">
        <f t="shared" si="22"/>
        <v>0</v>
      </c>
      <c r="N44" s="96">
        <f t="shared" si="22"/>
        <v>0</v>
      </c>
      <c r="O44" s="96">
        <f t="shared" si="22"/>
        <v>0</v>
      </c>
      <c r="P44" s="96">
        <f t="shared" si="22"/>
        <v>0</v>
      </c>
      <c r="Q44" s="96">
        <f t="shared" si="22"/>
        <v>0</v>
      </c>
      <c r="R44" s="96">
        <f t="shared" si="22"/>
        <v>0</v>
      </c>
      <c r="S44" s="96">
        <f t="shared" si="22"/>
        <v>0</v>
      </c>
      <c r="T44" s="109"/>
      <c r="U44" s="12"/>
      <c r="V44" s="7"/>
      <c r="W44" s="7"/>
      <c r="X44" s="7"/>
    </row>
    <row r="45" spans="2:24" s="8" customFormat="1" x14ac:dyDescent="0.2">
      <c r="B45" s="7"/>
      <c r="C45" s="72"/>
      <c r="D45" s="102" t="str">
        <f t="shared" si="21"/>
        <v>ZONA 7</v>
      </c>
      <c r="E45" s="255"/>
      <c r="F45" s="10"/>
      <c r="G45" s="99">
        <f t="shared" si="23"/>
        <v>0</v>
      </c>
      <c r="H45" s="96">
        <f t="shared" si="22"/>
        <v>0</v>
      </c>
      <c r="I45" s="96">
        <f t="shared" si="22"/>
        <v>0</v>
      </c>
      <c r="J45" s="96">
        <f t="shared" si="22"/>
        <v>0</v>
      </c>
      <c r="K45" s="96">
        <f t="shared" si="22"/>
        <v>0</v>
      </c>
      <c r="L45" s="96">
        <f t="shared" si="22"/>
        <v>0</v>
      </c>
      <c r="M45" s="96">
        <f t="shared" si="22"/>
        <v>0</v>
      </c>
      <c r="N45" s="96">
        <f t="shared" si="22"/>
        <v>0</v>
      </c>
      <c r="O45" s="96">
        <f t="shared" si="22"/>
        <v>0</v>
      </c>
      <c r="P45" s="96">
        <f t="shared" si="22"/>
        <v>0</v>
      </c>
      <c r="Q45" s="96">
        <f t="shared" si="22"/>
        <v>0</v>
      </c>
      <c r="R45" s="96">
        <f t="shared" si="22"/>
        <v>0</v>
      </c>
      <c r="S45" s="96">
        <f t="shared" si="22"/>
        <v>0</v>
      </c>
      <c r="T45" s="109"/>
      <c r="U45" s="12"/>
      <c r="V45" s="7"/>
      <c r="W45" s="7"/>
      <c r="X45" s="7"/>
    </row>
    <row r="46" spans="2:24" s="8" customFormat="1" x14ac:dyDescent="0.2">
      <c r="B46" s="7"/>
      <c r="C46" s="72"/>
      <c r="D46" s="102" t="str">
        <f t="shared" si="21"/>
        <v>ZONA 8</v>
      </c>
      <c r="E46" s="255"/>
      <c r="F46" s="10"/>
      <c r="G46" s="99">
        <f t="shared" si="23"/>
        <v>0</v>
      </c>
      <c r="H46" s="96">
        <f t="shared" si="22"/>
        <v>0</v>
      </c>
      <c r="I46" s="96">
        <f t="shared" si="22"/>
        <v>0</v>
      </c>
      <c r="J46" s="96">
        <f t="shared" si="22"/>
        <v>0</v>
      </c>
      <c r="K46" s="96">
        <f t="shared" si="22"/>
        <v>0</v>
      </c>
      <c r="L46" s="96">
        <f t="shared" si="22"/>
        <v>0</v>
      </c>
      <c r="M46" s="96">
        <f t="shared" si="22"/>
        <v>0</v>
      </c>
      <c r="N46" s="96">
        <f t="shared" si="22"/>
        <v>0</v>
      </c>
      <c r="O46" s="96">
        <f t="shared" si="22"/>
        <v>0</v>
      </c>
      <c r="P46" s="96">
        <f t="shared" si="22"/>
        <v>0</v>
      </c>
      <c r="Q46" s="96">
        <f t="shared" si="22"/>
        <v>0</v>
      </c>
      <c r="R46" s="96">
        <f t="shared" si="22"/>
        <v>0</v>
      </c>
      <c r="S46" s="96">
        <f t="shared" si="22"/>
        <v>0</v>
      </c>
      <c r="T46" s="109"/>
      <c r="U46" s="12"/>
      <c r="V46" s="7"/>
      <c r="W46" s="7"/>
      <c r="X46" s="7"/>
    </row>
    <row r="47" spans="2:24" s="8" customFormat="1" x14ac:dyDescent="0.2">
      <c r="B47" s="7"/>
      <c r="C47" s="72"/>
      <c r="D47" s="102" t="str">
        <f t="shared" si="21"/>
        <v>ZONA 9</v>
      </c>
      <c r="E47" s="255"/>
      <c r="F47" s="10"/>
      <c r="G47" s="99">
        <f t="shared" si="23"/>
        <v>0</v>
      </c>
      <c r="H47" s="96">
        <f t="shared" si="22"/>
        <v>0</v>
      </c>
      <c r="I47" s="96">
        <f t="shared" si="22"/>
        <v>0</v>
      </c>
      <c r="J47" s="96">
        <f t="shared" si="22"/>
        <v>0</v>
      </c>
      <c r="K47" s="96">
        <f t="shared" si="22"/>
        <v>0</v>
      </c>
      <c r="L47" s="96">
        <f t="shared" si="22"/>
        <v>0</v>
      </c>
      <c r="M47" s="96">
        <f t="shared" si="22"/>
        <v>0</v>
      </c>
      <c r="N47" s="96">
        <f t="shared" si="22"/>
        <v>0</v>
      </c>
      <c r="O47" s="96">
        <f t="shared" si="22"/>
        <v>0</v>
      </c>
      <c r="P47" s="96">
        <f t="shared" si="22"/>
        <v>0</v>
      </c>
      <c r="Q47" s="96">
        <f t="shared" si="22"/>
        <v>0</v>
      </c>
      <c r="R47" s="96">
        <f t="shared" si="22"/>
        <v>0</v>
      </c>
      <c r="S47" s="96">
        <f t="shared" si="22"/>
        <v>0</v>
      </c>
      <c r="T47" s="109"/>
      <c r="U47" s="12"/>
      <c r="V47" s="7"/>
      <c r="W47" s="7"/>
      <c r="X47" s="7"/>
    </row>
    <row r="48" spans="2:24" s="8" customFormat="1" x14ac:dyDescent="0.2">
      <c r="B48" s="7"/>
      <c r="C48" s="72"/>
      <c r="D48" s="102" t="str">
        <f t="shared" si="21"/>
        <v>ZONA 10</v>
      </c>
      <c r="E48" s="255"/>
      <c r="F48" s="10"/>
      <c r="G48" s="100">
        <f t="shared" si="23"/>
        <v>0</v>
      </c>
      <c r="H48" s="97">
        <f t="shared" si="22"/>
        <v>0</v>
      </c>
      <c r="I48" s="97">
        <f t="shared" si="22"/>
        <v>0</v>
      </c>
      <c r="J48" s="97">
        <f t="shared" si="22"/>
        <v>0</v>
      </c>
      <c r="K48" s="97">
        <f t="shared" si="22"/>
        <v>0</v>
      </c>
      <c r="L48" s="97">
        <f t="shared" si="22"/>
        <v>0</v>
      </c>
      <c r="M48" s="97">
        <f t="shared" si="22"/>
        <v>0</v>
      </c>
      <c r="N48" s="97">
        <f t="shared" si="22"/>
        <v>0</v>
      </c>
      <c r="O48" s="97">
        <f t="shared" si="22"/>
        <v>0</v>
      </c>
      <c r="P48" s="97">
        <f t="shared" si="22"/>
        <v>0</v>
      </c>
      <c r="Q48" s="97">
        <f t="shared" si="22"/>
        <v>0</v>
      </c>
      <c r="R48" s="97">
        <f t="shared" si="22"/>
        <v>0</v>
      </c>
      <c r="S48" s="97">
        <f t="shared" si="22"/>
        <v>0</v>
      </c>
      <c r="T48" s="109"/>
      <c r="U48" s="12"/>
      <c r="V48" s="7"/>
      <c r="W48" s="7"/>
      <c r="X48" s="7"/>
    </row>
    <row r="49" spans="2:24" s="8" customFormat="1" ht="15" thickBot="1" x14ac:dyDescent="0.3">
      <c r="B49" s="7"/>
      <c r="C49" s="72"/>
      <c r="D49" s="92" t="s">
        <v>0</v>
      </c>
      <c r="E49" s="93">
        <f>SUM(E39:E48)</f>
        <v>0</v>
      </c>
      <c r="F49" s="10"/>
      <c r="G49" s="107">
        <f>SUM(G39:G48)</f>
        <v>0</v>
      </c>
      <c r="H49" s="107">
        <f t="shared" ref="H49" si="24">SUM(H39:H48)</f>
        <v>0</v>
      </c>
      <c r="I49" s="107">
        <f t="shared" ref="I49" si="25">SUM(I39:I48)</f>
        <v>0</v>
      </c>
      <c r="J49" s="107">
        <f t="shared" ref="J49" si="26">SUM(J39:J48)</f>
        <v>0</v>
      </c>
      <c r="K49" s="107">
        <f t="shared" ref="K49" si="27">SUM(K39:K48)</f>
        <v>0</v>
      </c>
      <c r="L49" s="107">
        <f t="shared" ref="L49" si="28">SUM(L39:L48)</f>
        <v>0</v>
      </c>
      <c r="M49" s="107">
        <f t="shared" ref="M49" si="29">SUM(M39:M48)</f>
        <v>0</v>
      </c>
      <c r="N49" s="107">
        <f t="shared" ref="N49" si="30">SUM(N39:N48)</f>
        <v>0</v>
      </c>
      <c r="O49" s="107">
        <f t="shared" ref="O49" si="31">SUM(O39:O48)</f>
        <v>0</v>
      </c>
      <c r="P49" s="107">
        <f t="shared" ref="P49" si="32">SUM(P39:P48)</f>
        <v>0</v>
      </c>
      <c r="Q49" s="107">
        <f t="shared" ref="Q49" si="33">SUM(Q39:Q48)</f>
        <v>0</v>
      </c>
      <c r="R49" s="107">
        <f t="shared" ref="R49" si="34">SUM(R39:R48)</f>
        <v>0</v>
      </c>
      <c r="S49" s="107">
        <f t="shared" ref="S49" si="35">SUM(S39:S48)</f>
        <v>0</v>
      </c>
      <c r="T49" s="109"/>
      <c r="U49" s="12"/>
      <c r="V49" s="7"/>
      <c r="W49" s="7"/>
      <c r="X49" s="7"/>
    </row>
    <row r="50" spans="2:24" s="8" customFormat="1" ht="13.5" thickBot="1" x14ac:dyDescent="0.25">
      <c r="B50" s="7"/>
      <c r="C50" s="72"/>
      <c r="D50" s="10"/>
      <c r="E50" s="94" t="str">
        <f>IF(E49&lt;&gt;100%,"CUIDADO: FALTAN O HAY EXCESO DE CUOTAS, DEBE SUMAR 100%","")</f>
        <v>CUIDADO: FALTAN O HAY EXCESO DE CUOTAS, DEBE SUMAR 100%</v>
      </c>
      <c r="F50" s="10"/>
      <c r="G50" s="10"/>
      <c r="H50" s="10"/>
      <c r="I50" s="10"/>
      <c r="J50" s="10"/>
      <c r="K50" s="10"/>
      <c r="L50" s="10"/>
      <c r="M50" s="10"/>
      <c r="N50" s="10"/>
      <c r="O50" s="10"/>
      <c r="P50" s="10"/>
      <c r="Q50" s="10"/>
      <c r="R50" s="10"/>
      <c r="S50" s="10"/>
      <c r="T50" s="109"/>
      <c r="U50" s="12"/>
      <c r="V50" s="7"/>
      <c r="W50" s="7"/>
      <c r="X50" s="7"/>
    </row>
    <row r="51" spans="2:24" s="8" customFormat="1" ht="15.75" customHeight="1" thickBot="1" x14ac:dyDescent="0.35">
      <c r="B51" s="7"/>
      <c r="C51" s="72"/>
      <c r="D51" s="348" t="s">
        <v>0</v>
      </c>
      <c r="E51" s="349"/>
      <c r="F51" s="10"/>
      <c r="G51" s="10"/>
      <c r="H51" s="10"/>
      <c r="I51" s="10"/>
      <c r="J51" s="10"/>
      <c r="K51" s="10"/>
      <c r="L51" s="10"/>
      <c r="M51" s="10"/>
      <c r="N51" s="10"/>
      <c r="O51" s="10"/>
      <c r="P51" s="10"/>
      <c r="Q51" s="10"/>
      <c r="R51" s="10"/>
      <c r="S51" s="10"/>
      <c r="T51" s="109"/>
      <c r="U51" s="12"/>
      <c r="V51" s="7"/>
      <c r="W51" s="7"/>
      <c r="X51" s="7"/>
    </row>
    <row r="52" spans="2:24" s="8" customFormat="1" ht="15" thickBot="1" x14ac:dyDescent="0.3">
      <c r="B52" s="7"/>
      <c r="C52" s="72"/>
      <c r="D52" s="103" t="s">
        <v>85</v>
      </c>
      <c r="E52" s="104" t="s">
        <v>86</v>
      </c>
      <c r="F52" s="10"/>
      <c r="G52" s="115" t="str">
        <f t="shared" ref="G52:S52" si="36">G38</f>
        <v>TOTAL</v>
      </c>
      <c r="H52" s="116" t="str">
        <f t="shared" si="36"/>
        <v>Julio</v>
      </c>
      <c r="I52" s="116" t="str">
        <f t="shared" si="36"/>
        <v>Agosto</v>
      </c>
      <c r="J52" s="116" t="str">
        <f t="shared" si="36"/>
        <v>Septiembre</v>
      </c>
      <c r="K52" s="116" t="str">
        <f t="shared" si="36"/>
        <v>Octubre</v>
      </c>
      <c r="L52" s="116" t="str">
        <f t="shared" si="36"/>
        <v>Noviembre</v>
      </c>
      <c r="M52" s="116" t="str">
        <f t="shared" si="36"/>
        <v>Diciembre</v>
      </c>
      <c r="N52" s="116" t="str">
        <f t="shared" si="36"/>
        <v>Enero</v>
      </c>
      <c r="O52" s="116" t="str">
        <f t="shared" si="36"/>
        <v>Febrero</v>
      </c>
      <c r="P52" s="116" t="str">
        <f t="shared" si="36"/>
        <v>Marzo</v>
      </c>
      <c r="Q52" s="116" t="str">
        <f t="shared" si="36"/>
        <v>Abril</v>
      </c>
      <c r="R52" s="116" t="str">
        <f t="shared" si="36"/>
        <v>Mayo</v>
      </c>
      <c r="S52" s="117" t="str">
        <f t="shared" si="36"/>
        <v>Junio</v>
      </c>
      <c r="T52" s="109"/>
      <c r="U52" s="12"/>
      <c r="V52" s="7"/>
      <c r="W52" s="7"/>
      <c r="X52" s="7"/>
    </row>
    <row r="53" spans="2:24" s="8" customFormat="1" x14ac:dyDescent="0.2">
      <c r="B53" s="7"/>
      <c r="C53" s="72"/>
      <c r="D53" s="101" t="str">
        <f t="shared" ref="D53:D62" si="37">D39</f>
        <v>ZONA 1</v>
      </c>
      <c r="E53" s="105">
        <f>IF(G$63=0,0,G53/G$63)</f>
        <v>0</v>
      </c>
      <c r="F53" s="10"/>
      <c r="G53" s="98">
        <f>G9+G24+G39</f>
        <v>0</v>
      </c>
      <c r="H53" s="95">
        <f t="shared" ref="H53" si="38">H9+H24+H39</f>
        <v>0</v>
      </c>
      <c r="I53" s="95">
        <f t="shared" ref="I53:S53" si="39">I9+I24+I39</f>
        <v>0</v>
      </c>
      <c r="J53" s="95">
        <f t="shared" si="39"/>
        <v>0</v>
      </c>
      <c r="K53" s="95">
        <f t="shared" si="39"/>
        <v>0</v>
      </c>
      <c r="L53" s="95">
        <f t="shared" si="39"/>
        <v>0</v>
      </c>
      <c r="M53" s="95">
        <f t="shared" si="39"/>
        <v>0</v>
      </c>
      <c r="N53" s="95">
        <f t="shared" si="39"/>
        <v>0</v>
      </c>
      <c r="O53" s="95">
        <f t="shared" si="39"/>
        <v>0</v>
      </c>
      <c r="P53" s="95">
        <f t="shared" si="39"/>
        <v>0</v>
      </c>
      <c r="Q53" s="95">
        <f t="shared" si="39"/>
        <v>0</v>
      </c>
      <c r="R53" s="95">
        <f t="shared" si="39"/>
        <v>0</v>
      </c>
      <c r="S53" s="95">
        <f t="shared" si="39"/>
        <v>0</v>
      </c>
      <c r="T53" s="109"/>
      <c r="U53" s="12"/>
      <c r="V53" s="7"/>
      <c r="W53" s="7"/>
      <c r="X53" s="7"/>
    </row>
    <row r="54" spans="2:24" s="8" customFormat="1" x14ac:dyDescent="0.2">
      <c r="B54" s="7"/>
      <c r="C54" s="72"/>
      <c r="D54" s="102" t="str">
        <f t="shared" si="37"/>
        <v>ZONA 2</v>
      </c>
      <c r="E54" s="106">
        <f t="shared" ref="E54:E62" si="40">IF(G$63=0,0,G54/G$63)</f>
        <v>0</v>
      </c>
      <c r="F54" s="10"/>
      <c r="G54" s="99">
        <f t="shared" ref="G54:H54" si="41">G10+G25+G40</f>
        <v>0</v>
      </c>
      <c r="H54" s="96">
        <f t="shared" si="41"/>
        <v>0</v>
      </c>
      <c r="I54" s="96">
        <f t="shared" ref="I54:S54" si="42">I10+I25+I40</f>
        <v>0</v>
      </c>
      <c r="J54" s="96">
        <f t="shared" si="42"/>
        <v>0</v>
      </c>
      <c r="K54" s="96">
        <f t="shared" si="42"/>
        <v>0</v>
      </c>
      <c r="L54" s="96">
        <f t="shared" si="42"/>
        <v>0</v>
      </c>
      <c r="M54" s="96">
        <f t="shared" si="42"/>
        <v>0</v>
      </c>
      <c r="N54" s="96">
        <f t="shared" si="42"/>
        <v>0</v>
      </c>
      <c r="O54" s="96">
        <f t="shared" si="42"/>
        <v>0</v>
      </c>
      <c r="P54" s="96">
        <f t="shared" si="42"/>
        <v>0</v>
      </c>
      <c r="Q54" s="96">
        <f t="shared" si="42"/>
        <v>0</v>
      </c>
      <c r="R54" s="96">
        <f t="shared" si="42"/>
        <v>0</v>
      </c>
      <c r="S54" s="96">
        <f t="shared" si="42"/>
        <v>0</v>
      </c>
      <c r="T54" s="109"/>
      <c r="U54" s="12"/>
      <c r="V54" s="7"/>
      <c r="W54" s="7"/>
      <c r="X54" s="7"/>
    </row>
    <row r="55" spans="2:24" s="8" customFormat="1" x14ac:dyDescent="0.2">
      <c r="B55" s="7"/>
      <c r="C55" s="72"/>
      <c r="D55" s="102" t="str">
        <f t="shared" si="37"/>
        <v>ZONA 3</v>
      </c>
      <c r="E55" s="106">
        <f t="shared" si="40"/>
        <v>0</v>
      </c>
      <c r="F55" s="10"/>
      <c r="G55" s="99">
        <f t="shared" ref="G55:H55" si="43">G11+G26+G41</f>
        <v>0</v>
      </c>
      <c r="H55" s="96">
        <f t="shared" si="43"/>
        <v>0</v>
      </c>
      <c r="I55" s="96">
        <f t="shared" ref="I55:S55" si="44">I11+I26+I41</f>
        <v>0</v>
      </c>
      <c r="J55" s="96">
        <f t="shared" si="44"/>
        <v>0</v>
      </c>
      <c r="K55" s="96">
        <f t="shared" si="44"/>
        <v>0</v>
      </c>
      <c r="L55" s="96">
        <f t="shared" si="44"/>
        <v>0</v>
      </c>
      <c r="M55" s="96">
        <f t="shared" si="44"/>
        <v>0</v>
      </c>
      <c r="N55" s="96">
        <f t="shared" si="44"/>
        <v>0</v>
      </c>
      <c r="O55" s="96">
        <f t="shared" si="44"/>
        <v>0</v>
      </c>
      <c r="P55" s="96">
        <f t="shared" si="44"/>
        <v>0</v>
      </c>
      <c r="Q55" s="96">
        <f t="shared" si="44"/>
        <v>0</v>
      </c>
      <c r="R55" s="96">
        <f t="shared" si="44"/>
        <v>0</v>
      </c>
      <c r="S55" s="96">
        <f t="shared" si="44"/>
        <v>0</v>
      </c>
      <c r="T55" s="109"/>
      <c r="U55" s="12"/>
      <c r="V55" s="7"/>
      <c r="W55" s="7"/>
      <c r="X55" s="7"/>
    </row>
    <row r="56" spans="2:24" s="8" customFormat="1" x14ac:dyDescent="0.2">
      <c r="B56" s="7"/>
      <c r="C56" s="72"/>
      <c r="D56" s="102" t="str">
        <f t="shared" si="37"/>
        <v>ZONA 4</v>
      </c>
      <c r="E56" s="106">
        <f t="shared" si="40"/>
        <v>0</v>
      </c>
      <c r="F56" s="10"/>
      <c r="G56" s="99">
        <f t="shared" ref="G56:H56" si="45">G12+G27+G42</f>
        <v>0</v>
      </c>
      <c r="H56" s="96">
        <f t="shared" si="45"/>
        <v>0</v>
      </c>
      <c r="I56" s="96">
        <f t="shared" ref="I56:S56" si="46">I12+I27+I42</f>
        <v>0</v>
      </c>
      <c r="J56" s="96">
        <f t="shared" si="46"/>
        <v>0</v>
      </c>
      <c r="K56" s="96">
        <f t="shared" si="46"/>
        <v>0</v>
      </c>
      <c r="L56" s="96">
        <f t="shared" si="46"/>
        <v>0</v>
      </c>
      <c r="M56" s="96">
        <f t="shared" si="46"/>
        <v>0</v>
      </c>
      <c r="N56" s="96">
        <f t="shared" si="46"/>
        <v>0</v>
      </c>
      <c r="O56" s="96">
        <f t="shared" si="46"/>
        <v>0</v>
      </c>
      <c r="P56" s="96">
        <f t="shared" si="46"/>
        <v>0</v>
      </c>
      <c r="Q56" s="96">
        <f t="shared" si="46"/>
        <v>0</v>
      </c>
      <c r="R56" s="96">
        <f t="shared" si="46"/>
        <v>0</v>
      </c>
      <c r="S56" s="96">
        <f t="shared" si="46"/>
        <v>0</v>
      </c>
      <c r="T56" s="109"/>
      <c r="U56" s="12"/>
      <c r="V56" s="7"/>
      <c r="W56" s="7"/>
      <c r="X56" s="7"/>
    </row>
    <row r="57" spans="2:24" s="8" customFormat="1" x14ac:dyDescent="0.2">
      <c r="B57" s="7"/>
      <c r="C57" s="72"/>
      <c r="D57" s="102" t="str">
        <f t="shared" si="37"/>
        <v>ZONA 5</v>
      </c>
      <c r="E57" s="106">
        <f t="shared" si="40"/>
        <v>0</v>
      </c>
      <c r="F57" s="10"/>
      <c r="G57" s="99">
        <f t="shared" ref="G57:H57" si="47">G13+G28+G43</f>
        <v>0</v>
      </c>
      <c r="H57" s="96">
        <f t="shared" si="47"/>
        <v>0</v>
      </c>
      <c r="I57" s="96">
        <f t="shared" ref="I57:S57" si="48">I13+I28+I43</f>
        <v>0</v>
      </c>
      <c r="J57" s="96">
        <f t="shared" si="48"/>
        <v>0</v>
      </c>
      <c r="K57" s="96">
        <f t="shared" si="48"/>
        <v>0</v>
      </c>
      <c r="L57" s="96">
        <f t="shared" si="48"/>
        <v>0</v>
      </c>
      <c r="M57" s="96">
        <f t="shared" si="48"/>
        <v>0</v>
      </c>
      <c r="N57" s="96">
        <f t="shared" si="48"/>
        <v>0</v>
      </c>
      <c r="O57" s="96">
        <f t="shared" si="48"/>
        <v>0</v>
      </c>
      <c r="P57" s="96">
        <f t="shared" si="48"/>
        <v>0</v>
      </c>
      <c r="Q57" s="96">
        <f t="shared" si="48"/>
        <v>0</v>
      </c>
      <c r="R57" s="96">
        <f t="shared" si="48"/>
        <v>0</v>
      </c>
      <c r="S57" s="96">
        <f t="shared" si="48"/>
        <v>0</v>
      </c>
      <c r="T57" s="109"/>
      <c r="U57" s="12"/>
      <c r="V57" s="7"/>
      <c r="W57" s="7"/>
      <c r="X57" s="7"/>
    </row>
    <row r="58" spans="2:24" s="8" customFormat="1" x14ac:dyDescent="0.2">
      <c r="B58" s="7"/>
      <c r="C58" s="72"/>
      <c r="D58" s="102" t="str">
        <f t="shared" si="37"/>
        <v>ZONA 6</v>
      </c>
      <c r="E58" s="106">
        <f t="shared" si="40"/>
        <v>0</v>
      </c>
      <c r="F58" s="10"/>
      <c r="G58" s="99">
        <f t="shared" ref="G58:H58" si="49">G14+G29+G44</f>
        <v>0</v>
      </c>
      <c r="H58" s="96">
        <f t="shared" si="49"/>
        <v>0</v>
      </c>
      <c r="I58" s="96">
        <f t="shared" ref="I58:S58" si="50">I14+I29+I44</f>
        <v>0</v>
      </c>
      <c r="J58" s="96">
        <f t="shared" si="50"/>
        <v>0</v>
      </c>
      <c r="K58" s="96">
        <f t="shared" si="50"/>
        <v>0</v>
      </c>
      <c r="L58" s="96">
        <f t="shared" si="50"/>
        <v>0</v>
      </c>
      <c r="M58" s="96">
        <f t="shared" si="50"/>
        <v>0</v>
      </c>
      <c r="N58" s="96">
        <f t="shared" si="50"/>
        <v>0</v>
      </c>
      <c r="O58" s="96">
        <f t="shared" si="50"/>
        <v>0</v>
      </c>
      <c r="P58" s="96">
        <f t="shared" si="50"/>
        <v>0</v>
      </c>
      <c r="Q58" s="96">
        <f t="shared" si="50"/>
        <v>0</v>
      </c>
      <c r="R58" s="96">
        <f t="shared" si="50"/>
        <v>0</v>
      </c>
      <c r="S58" s="96">
        <f t="shared" si="50"/>
        <v>0</v>
      </c>
      <c r="T58" s="109"/>
      <c r="U58" s="12"/>
      <c r="V58" s="7"/>
      <c r="W58" s="7"/>
      <c r="X58" s="7"/>
    </row>
    <row r="59" spans="2:24" s="8" customFormat="1" x14ac:dyDescent="0.2">
      <c r="B59" s="7"/>
      <c r="C59" s="72"/>
      <c r="D59" s="102" t="str">
        <f t="shared" si="37"/>
        <v>ZONA 7</v>
      </c>
      <c r="E59" s="106">
        <f t="shared" si="40"/>
        <v>0</v>
      </c>
      <c r="F59" s="10"/>
      <c r="G59" s="99">
        <f t="shared" ref="G59:S59" si="51">G15+G30+G45</f>
        <v>0</v>
      </c>
      <c r="H59" s="96">
        <f t="shared" si="51"/>
        <v>0</v>
      </c>
      <c r="I59" s="96">
        <f t="shared" si="51"/>
        <v>0</v>
      </c>
      <c r="J59" s="96">
        <f t="shared" si="51"/>
        <v>0</v>
      </c>
      <c r="K59" s="96">
        <f t="shared" si="51"/>
        <v>0</v>
      </c>
      <c r="L59" s="96">
        <f t="shared" si="51"/>
        <v>0</v>
      </c>
      <c r="M59" s="96">
        <f t="shared" si="51"/>
        <v>0</v>
      </c>
      <c r="N59" s="96">
        <f t="shared" si="51"/>
        <v>0</v>
      </c>
      <c r="O59" s="96">
        <f t="shared" si="51"/>
        <v>0</v>
      </c>
      <c r="P59" s="96">
        <f t="shared" si="51"/>
        <v>0</v>
      </c>
      <c r="Q59" s="96">
        <f t="shared" si="51"/>
        <v>0</v>
      </c>
      <c r="R59" s="96">
        <f t="shared" si="51"/>
        <v>0</v>
      </c>
      <c r="S59" s="96">
        <f t="shared" si="51"/>
        <v>0</v>
      </c>
      <c r="T59" s="109"/>
      <c r="U59" s="12"/>
      <c r="V59" s="7"/>
      <c r="W59" s="7"/>
      <c r="X59" s="7"/>
    </row>
    <row r="60" spans="2:24" s="8" customFormat="1" x14ac:dyDescent="0.2">
      <c r="B60" s="7"/>
      <c r="C60" s="72"/>
      <c r="D60" s="102" t="str">
        <f t="shared" si="37"/>
        <v>ZONA 8</v>
      </c>
      <c r="E60" s="106">
        <f t="shared" si="40"/>
        <v>0</v>
      </c>
      <c r="F60" s="10"/>
      <c r="G60" s="99">
        <f t="shared" ref="G60:S60" si="52">G16+G31+G46</f>
        <v>0</v>
      </c>
      <c r="H60" s="96">
        <f t="shared" si="52"/>
        <v>0</v>
      </c>
      <c r="I60" s="96">
        <f t="shared" si="52"/>
        <v>0</v>
      </c>
      <c r="J60" s="96">
        <f t="shared" si="52"/>
        <v>0</v>
      </c>
      <c r="K60" s="96">
        <f t="shared" si="52"/>
        <v>0</v>
      </c>
      <c r="L60" s="96">
        <f t="shared" si="52"/>
        <v>0</v>
      </c>
      <c r="M60" s="96">
        <f t="shared" si="52"/>
        <v>0</v>
      </c>
      <c r="N60" s="96">
        <f t="shared" si="52"/>
        <v>0</v>
      </c>
      <c r="O60" s="96">
        <f t="shared" si="52"/>
        <v>0</v>
      </c>
      <c r="P60" s="96">
        <f t="shared" si="52"/>
        <v>0</v>
      </c>
      <c r="Q60" s="96">
        <f t="shared" si="52"/>
        <v>0</v>
      </c>
      <c r="R60" s="96">
        <f t="shared" si="52"/>
        <v>0</v>
      </c>
      <c r="S60" s="96">
        <f t="shared" si="52"/>
        <v>0</v>
      </c>
      <c r="T60" s="109"/>
      <c r="U60" s="12"/>
      <c r="V60" s="7"/>
      <c r="W60" s="7"/>
      <c r="X60" s="7"/>
    </row>
    <row r="61" spans="2:24" s="8" customFormat="1" x14ac:dyDescent="0.2">
      <c r="B61" s="7"/>
      <c r="C61" s="72"/>
      <c r="D61" s="102" t="str">
        <f t="shared" si="37"/>
        <v>ZONA 9</v>
      </c>
      <c r="E61" s="106">
        <f t="shared" si="40"/>
        <v>0</v>
      </c>
      <c r="F61" s="10"/>
      <c r="G61" s="99">
        <f t="shared" ref="G61:S61" si="53">G17+G32+G47</f>
        <v>0</v>
      </c>
      <c r="H61" s="96">
        <f t="shared" si="53"/>
        <v>0</v>
      </c>
      <c r="I61" s="96">
        <f t="shared" si="53"/>
        <v>0</v>
      </c>
      <c r="J61" s="96">
        <f t="shared" si="53"/>
        <v>0</v>
      </c>
      <c r="K61" s="96">
        <f t="shared" si="53"/>
        <v>0</v>
      </c>
      <c r="L61" s="96">
        <f t="shared" si="53"/>
        <v>0</v>
      </c>
      <c r="M61" s="96">
        <f t="shared" si="53"/>
        <v>0</v>
      </c>
      <c r="N61" s="96">
        <f t="shared" si="53"/>
        <v>0</v>
      </c>
      <c r="O61" s="96">
        <f t="shared" si="53"/>
        <v>0</v>
      </c>
      <c r="P61" s="96">
        <f t="shared" si="53"/>
        <v>0</v>
      </c>
      <c r="Q61" s="96">
        <f t="shared" si="53"/>
        <v>0</v>
      </c>
      <c r="R61" s="96">
        <f t="shared" si="53"/>
        <v>0</v>
      </c>
      <c r="S61" s="96">
        <f t="shared" si="53"/>
        <v>0</v>
      </c>
      <c r="T61" s="109"/>
      <c r="U61" s="12"/>
      <c r="V61" s="7"/>
      <c r="W61" s="7"/>
      <c r="X61" s="7"/>
    </row>
    <row r="62" spans="2:24" s="8" customFormat="1" x14ac:dyDescent="0.2">
      <c r="B62" s="7"/>
      <c r="C62" s="72"/>
      <c r="D62" s="102" t="str">
        <f t="shared" si="37"/>
        <v>ZONA 10</v>
      </c>
      <c r="E62" s="106">
        <f t="shared" si="40"/>
        <v>0</v>
      </c>
      <c r="F62" s="10"/>
      <c r="G62" s="100">
        <f t="shared" ref="G62:S62" si="54">G18+G33+G48</f>
        <v>0</v>
      </c>
      <c r="H62" s="97">
        <f t="shared" si="54"/>
        <v>0</v>
      </c>
      <c r="I62" s="97">
        <f t="shared" si="54"/>
        <v>0</v>
      </c>
      <c r="J62" s="97">
        <f t="shared" si="54"/>
        <v>0</v>
      </c>
      <c r="K62" s="97">
        <f t="shared" si="54"/>
        <v>0</v>
      </c>
      <c r="L62" s="97">
        <f t="shared" si="54"/>
        <v>0</v>
      </c>
      <c r="M62" s="97">
        <f t="shared" si="54"/>
        <v>0</v>
      </c>
      <c r="N62" s="97">
        <f t="shared" si="54"/>
        <v>0</v>
      </c>
      <c r="O62" s="97">
        <f t="shared" si="54"/>
        <v>0</v>
      </c>
      <c r="P62" s="97">
        <f t="shared" si="54"/>
        <v>0</v>
      </c>
      <c r="Q62" s="97">
        <f t="shared" si="54"/>
        <v>0</v>
      </c>
      <c r="R62" s="97">
        <f t="shared" si="54"/>
        <v>0</v>
      </c>
      <c r="S62" s="97">
        <f t="shared" si="54"/>
        <v>0</v>
      </c>
      <c r="T62" s="109"/>
      <c r="U62" s="12"/>
      <c r="V62" s="7"/>
      <c r="W62" s="7"/>
      <c r="X62" s="7"/>
    </row>
    <row r="63" spans="2:24" s="8" customFormat="1" ht="15" thickBot="1" x14ac:dyDescent="0.3">
      <c r="B63" s="7"/>
      <c r="C63" s="72"/>
      <c r="D63" s="350" t="s">
        <v>100</v>
      </c>
      <c r="E63" s="351"/>
      <c r="F63" s="10"/>
      <c r="G63" s="107">
        <f>SUM(G53:G62)</f>
        <v>0</v>
      </c>
      <c r="H63" s="107">
        <f t="shared" ref="H63" si="55">SUM(H53:H62)</f>
        <v>0</v>
      </c>
      <c r="I63" s="107">
        <f t="shared" ref="I63" si="56">SUM(I53:I62)</f>
        <v>0</v>
      </c>
      <c r="J63" s="107">
        <f t="shared" ref="J63" si="57">SUM(J53:J62)</f>
        <v>0</v>
      </c>
      <c r="K63" s="107">
        <f t="shared" ref="K63" si="58">SUM(K53:K62)</f>
        <v>0</v>
      </c>
      <c r="L63" s="107">
        <f t="shared" ref="L63" si="59">SUM(L53:L62)</f>
        <v>0</v>
      </c>
      <c r="M63" s="107">
        <f t="shared" ref="M63" si="60">SUM(M53:M62)</f>
        <v>0</v>
      </c>
      <c r="N63" s="107">
        <f t="shared" ref="N63" si="61">SUM(N53:N62)</f>
        <v>0</v>
      </c>
      <c r="O63" s="107">
        <f t="shared" ref="O63" si="62">SUM(O53:O62)</f>
        <v>0</v>
      </c>
      <c r="P63" s="107">
        <f t="shared" ref="P63" si="63">SUM(P53:P62)</f>
        <v>0</v>
      </c>
      <c r="Q63" s="107">
        <f t="shared" ref="Q63" si="64">SUM(Q53:Q62)</f>
        <v>0</v>
      </c>
      <c r="R63" s="107">
        <f t="shared" ref="R63" si="65">SUM(R53:R62)</f>
        <v>0</v>
      </c>
      <c r="S63" s="107">
        <f t="shared" ref="S63" si="66">SUM(S53:S62)</f>
        <v>0</v>
      </c>
      <c r="T63" s="109"/>
      <c r="U63" s="12"/>
      <c r="V63" s="7"/>
      <c r="W63" s="7"/>
      <c r="X63" s="7"/>
    </row>
    <row r="64" spans="2:24" s="8" customFormat="1" x14ac:dyDescent="0.2">
      <c r="B64" s="7"/>
      <c r="C64" s="21"/>
      <c r="D64" s="22"/>
      <c r="E64" s="22"/>
      <c r="F64" s="22"/>
      <c r="G64" s="22"/>
      <c r="H64" s="22"/>
      <c r="I64" s="22"/>
      <c r="J64" s="22"/>
      <c r="K64" s="22"/>
      <c r="L64" s="22"/>
      <c r="M64" s="22"/>
      <c r="N64" s="22"/>
      <c r="O64" s="22"/>
      <c r="P64" s="22"/>
      <c r="Q64" s="22"/>
      <c r="R64" s="22"/>
      <c r="S64" s="22"/>
      <c r="T64" s="110"/>
      <c r="U64" s="12"/>
      <c r="V64" s="7"/>
      <c r="W64" s="7"/>
      <c r="X64" s="7"/>
    </row>
    <row r="65" spans="3:21" s="8" customFormat="1" x14ac:dyDescent="0.2">
      <c r="C65"/>
      <c r="D65"/>
      <c r="E65"/>
      <c r="F65"/>
      <c r="G65"/>
      <c r="H65"/>
      <c r="I65"/>
      <c r="J65"/>
      <c r="K65"/>
      <c r="L65"/>
      <c r="M65"/>
      <c r="N65"/>
      <c r="O65"/>
      <c r="P65" s="31"/>
      <c r="Q65" s="31"/>
      <c r="R65" s="31"/>
      <c r="S65" s="31"/>
      <c r="T65" s="31"/>
      <c r="U65" s="31"/>
    </row>
    <row r="66" spans="3:21" s="8" customFormat="1" x14ac:dyDescent="0.2">
      <c r="C66"/>
      <c r="D66"/>
      <c r="E66"/>
      <c r="F66"/>
      <c r="G66"/>
      <c r="H66"/>
      <c r="I66"/>
      <c r="J66"/>
      <c r="K66"/>
      <c r="L66"/>
      <c r="M66"/>
      <c r="N66"/>
      <c r="O66"/>
      <c r="P66" s="31"/>
      <c r="Q66" s="31"/>
      <c r="R66" s="31"/>
      <c r="S66" s="31"/>
      <c r="T66" s="31"/>
      <c r="U66" s="31"/>
    </row>
    <row r="67" spans="3:21" s="8" customFormat="1" x14ac:dyDescent="0.2">
      <c r="C67"/>
      <c r="D67"/>
      <c r="E67"/>
      <c r="F67"/>
      <c r="G67"/>
      <c r="H67"/>
      <c r="I67"/>
      <c r="J67"/>
      <c r="K67"/>
      <c r="L67"/>
      <c r="M67"/>
      <c r="N67"/>
      <c r="O67"/>
      <c r="P67" s="31"/>
      <c r="Q67" s="31"/>
      <c r="R67" s="31"/>
      <c r="S67" s="31"/>
      <c r="T67" s="31"/>
      <c r="U67" s="31"/>
    </row>
    <row r="68" spans="3:21" s="8" customFormat="1" x14ac:dyDescent="0.2">
      <c r="C68"/>
      <c r="D68"/>
      <c r="E68"/>
      <c r="F68"/>
      <c r="G68"/>
      <c r="H68"/>
      <c r="I68"/>
      <c r="J68"/>
      <c r="K68"/>
      <c r="L68"/>
      <c r="M68"/>
      <c r="N68"/>
      <c r="O68"/>
      <c r="P68" s="31"/>
      <c r="Q68" s="31"/>
      <c r="R68" s="31"/>
      <c r="S68" s="31"/>
      <c r="T68" s="31"/>
      <c r="U68" s="31"/>
    </row>
    <row r="69" spans="3:21" s="8" customFormat="1" x14ac:dyDescent="0.2">
      <c r="C69"/>
      <c r="D69"/>
      <c r="E69"/>
      <c r="F69"/>
      <c r="G69"/>
      <c r="H69"/>
      <c r="I69"/>
      <c r="J69"/>
      <c r="K69"/>
      <c r="L69"/>
      <c r="M69"/>
      <c r="N69"/>
      <c r="O69"/>
      <c r="P69" s="31"/>
      <c r="Q69" s="31"/>
      <c r="R69" s="31"/>
      <c r="S69" s="31"/>
      <c r="T69" s="31"/>
      <c r="U69" s="31"/>
    </row>
    <row r="70" spans="3:21" s="8" customFormat="1" x14ac:dyDescent="0.2">
      <c r="C70"/>
      <c r="D70"/>
      <c r="E70"/>
      <c r="F70"/>
      <c r="G70"/>
      <c r="H70"/>
      <c r="I70"/>
      <c r="J70"/>
      <c r="K70"/>
      <c r="L70"/>
      <c r="M70"/>
      <c r="N70"/>
      <c r="O70"/>
      <c r="P70" s="31"/>
      <c r="Q70" s="31"/>
      <c r="R70" s="31"/>
      <c r="S70" s="31"/>
      <c r="T70" s="31"/>
      <c r="U70" s="31"/>
    </row>
    <row r="71" spans="3:21" s="8" customFormat="1" x14ac:dyDescent="0.2">
      <c r="C71"/>
      <c r="D71"/>
      <c r="E71"/>
      <c r="F71"/>
      <c r="G71"/>
      <c r="H71"/>
      <c r="I71"/>
      <c r="J71"/>
      <c r="K71"/>
      <c r="L71"/>
      <c r="M71"/>
      <c r="N71"/>
      <c r="O71"/>
      <c r="P71" s="31"/>
      <c r="Q71" s="31"/>
      <c r="R71" s="31"/>
      <c r="S71" s="31"/>
      <c r="T71" s="31"/>
      <c r="U71" s="31"/>
    </row>
    <row r="72" spans="3:21" s="8" customFormat="1" x14ac:dyDescent="0.2">
      <c r="C72"/>
      <c r="D72"/>
      <c r="E72"/>
      <c r="F72"/>
      <c r="G72"/>
      <c r="H72"/>
      <c r="I72"/>
      <c r="J72"/>
      <c r="K72"/>
      <c r="L72"/>
      <c r="M72"/>
      <c r="N72"/>
      <c r="O72"/>
      <c r="P72" s="31"/>
      <c r="Q72" s="31"/>
      <c r="R72" s="31"/>
      <c r="S72" s="31"/>
      <c r="T72" s="31"/>
      <c r="U72" s="31"/>
    </row>
    <row r="73" spans="3:21" s="8" customFormat="1" x14ac:dyDescent="0.2">
      <c r="C73"/>
      <c r="D73"/>
      <c r="E73"/>
      <c r="F73"/>
      <c r="G73"/>
      <c r="H73"/>
      <c r="I73"/>
      <c r="J73"/>
      <c r="K73"/>
      <c r="L73"/>
      <c r="M73"/>
      <c r="N73"/>
      <c r="O73"/>
      <c r="P73" s="31"/>
      <c r="Q73" s="31"/>
      <c r="R73" s="31"/>
      <c r="S73" s="31"/>
      <c r="T73" s="31"/>
      <c r="U73" s="31"/>
    </row>
    <row r="74" spans="3:21" s="8" customFormat="1" x14ac:dyDescent="0.2">
      <c r="C74"/>
      <c r="D74"/>
      <c r="E74"/>
      <c r="F74"/>
      <c r="G74"/>
      <c r="H74"/>
      <c r="I74"/>
      <c r="J74"/>
      <c r="K74"/>
      <c r="L74"/>
      <c r="M74"/>
      <c r="N74"/>
      <c r="O74"/>
      <c r="P74" s="31"/>
      <c r="Q74" s="31"/>
      <c r="R74" s="31"/>
      <c r="S74" s="31"/>
      <c r="T74" s="31"/>
      <c r="U74" s="31"/>
    </row>
    <row r="75" spans="3:21" s="8" customFormat="1" x14ac:dyDescent="0.2">
      <c r="C75"/>
      <c r="D75"/>
      <c r="E75"/>
      <c r="F75"/>
      <c r="G75"/>
      <c r="H75"/>
      <c r="I75"/>
      <c r="J75"/>
      <c r="K75"/>
      <c r="L75"/>
      <c r="M75"/>
      <c r="N75"/>
      <c r="O75"/>
      <c r="P75" s="31"/>
      <c r="Q75" s="31"/>
      <c r="R75" s="31"/>
      <c r="S75" s="31"/>
      <c r="T75" s="31"/>
      <c r="U75" s="31"/>
    </row>
    <row r="76" spans="3:21" s="8" customFormat="1" x14ac:dyDescent="0.2">
      <c r="C76"/>
      <c r="D76"/>
      <c r="E76"/>
      <c r="F76"/>
      <c r="G76"/>
      <c r="H76"/>
      <c r="I76"/>
      <c r="J76"/>
      <c r="K76"/>
      <c r="L76"/>
      <c r="M76"/>
      <c r="N76"/>
      <c r="O76"/>
      <c r="P76" s="31"/>
      <c r="Q76" s="31"/>
      <c r="R76" s="31"/>
      <c r="S76" s="31"/>
      <c r="T76" s="31"/>
      <c r="U76" s="31"/>
    </row>
    <row r="77" spans="3:21" s="8" customFormat="1" x14ac:dyDescent="0.2">
      <c r="C77"/>
      <c r="D77"/>
      <c r="E77"/>
      <c r="F77"/>
      <c r="G77"/>
      <c r="H77"/>
      <c r="I77"/>
      <c r="J77"/>
      <c r="K77"/>
      <c r="L77"/>
      <c r="M77"/>
      <c r="N77"/>
      <c r="O77"/>
      <c r="P77" s="31"/>
      <c r="Q77" s="31"/>
      <c r="R77" s="31"/>
      <c r="S77" s="31"/>
      <c r="T77" s="31"/>
      <c r="U77" s="31"/>
    </row>
    <row r="78" spans="3:21" s="8" customFormat="1" x14ac:dyDescent="0.2">
      <c r="C78"/>
      <c r="D78"/>
      <c r="E78"/>
      <c r="F78"/>
      <c r="G78"/>
      <c r="H78"/>
      <c r="I78"/>
      <c r="J78"/>
      <c r="K78"/>
      <c r="L78"/>
      <c r="M78"/>
      <c r="N78"/>
      <c r="O78"/>
      <c r="P78" s="31"/>
      <c r="Q78" s="31"/>
      <c r="R78" s="31"/>
      <c r="S78" s="31"/>
      <c r="T78" s="31"/>
      <c r="U78" s="31"/>
    </row>
    <row r="79" spans="3:21" s="8" customFormat="1" x14ac:dyDescent="0.2">
      <c r="C79"/>
      <c r="D79"/>
      <c r="E79"/>
      <c r="F79"/>
      <c r="G79"/>
      <c r="H79"/>
      <c r="I79"/>
      <c r="J79"/>
      <c r="K79"/>
      <c r="L79"/>
      <c r="M79"/>
      <c r="N79"/>
      <c r="O79"/>
      <c r="P79" s="31"/>
      <c r="Q79" s="31"/>
      <c r="R79" s="31"/>
      <c r="S79" s="31"/>
      <c r="T79" s="31"/>
      <c r="U79" s="31"/>
    </row>
    <row r="80" spans="3:21" s="8" customFormat="1" x14ac:dyDescent="0.2">
      <c r="C80"/>
      <c r="D80"/>
      <c r="E80"/>
      <c r="F80"/>
      <c r="G80"/>
      <c r="H80"/>
      <c r="I80"/>
      <c r="J80"/>
      <c r="K80"/>
      <c r="L80"/>
      <c r="M80"/>
      <c r="N80"/>
      <c r="O80"/>
      <c r="P80" s="31"/>
      <c r="Q80" s="31"/>
      <c r="R80" s="31"/>
      <c r="S80" s="31"/>
      <c r="T80" s="31"/>
      <c r="U80" s="31"/>
    </row>
    <row r="81" spans="3:21" s="8" customFormat="1" x14ac:dyDescent="0.2">
      <c r="C81"/>
      <c r="D81"/>
      <c r="E81"/>
      <c r="F81"/>
      <c r="G81"/>
      <c r="H81"/>
      <c r="I81"/>
      <c r="J81"/>
      <c r="K81"/>
      <c r="L81"/>
      <c r="M81"/>
      <c r="N81"/>
      <c r="O81"/>
      <c r="P81" s="31"/>
      <c r="Q81" s="31"/>
      <c r="R81" s="31"/>
      <c r="S81" s="31"/>
      <c r="T81" s="31"/>
      <c r="U81" s="31"/>
    </row>
    <row r="82" spans="3:21" s="8" customFormat="1" x14ac:dyDescent="0.2">
      <c r="C82"/>
      <c r="D82"/>
      <c r="E82"/>
      <c r="F82"/>
      <c r="G82"/>
      <c r="H82"/>
      <c r="I82"/>
      <c r="J82"/>
      <c r="K82"/>
      <c r="L82"/>
      <c r="M82"/>
      <c r="N82"/>
      <c r="O82"/>
      <c r="P82" s="31"/>
      <c r="Q82" s="31"/>
      <c r="R82" s="31"/>
      <c r="S82" s="31"/>
      <c r="T82" s="31"/>
      <c r="U82" s="31"/>
    </row>
    <row r="83" spans="3:21" s="8" customFormat="1" x14ac:dyDescent="0.2">
      <c r="C83"/>
      <c r="D83"/>
      <c r="E83"/>
      <c r="F83"/>
      <c r="G83"/>
      <c r="H83"/>
      <c r="I83"/>
      <c r="J83"/>
      <c r="K83"/>
      <c r="L83"/>
      <c r="M83"/>
      <c r="N83"/>
      <c r="O83"/>
      <c r="P83" s="31"/>
      <c r="Q83" s="31"/>
      <c r="R83" s="31"/>
      <c r="S83" s="31"/>
      <c r="T83" s="31"/>
      <c r="U83" s="31"/>
    </row>
    <row r="84" spans="3:21" s="8" customFormat="1" x14ac:dyDescent="0.2">
      <c r="C84"/>
      <c r="D84"/>
      <c r="E84"/>
      <c r="F84"/>
      <c r="G84"/>
      <c r="H84"/>
      <c r="I84"/>
      <c r="J84"/>
      <c r="K84"/>
      <c r="L84"/>
      <c r="M84"/>
      <c r="N84"/>
      <c r="O84"/>
      <c r="P84" s="31"/>
      <c r="Q84" s="31"/>
      <c r="R84" s="31"/>
      <c r="S84" s="31"/>
      <c r="T84" s="31"/>
      <c r="U84" s="31"/>
    </row>
    <row r="85" spans="3:21" s="8" customFormat="1" x14ac:dyDescent="0.2">
      <c r="C85"/>
      <c r="D85"/>
      <c r="E85"/>
      <c r="F85"/>
      <c r="G85"/>
      <c r="H85"/>
      <c r="I85"/>
      <c r="J85"/>
      <c r="K85"/>
      <c r="L85"/>
      <c r="M85"/>
      <c r="N85"/>
      <c r="O85"/>
      <c r="P85" s="31"/>
      <c r="Q85" s="31"/>
      <c r="R85" s="31"/>
      <c r="S85" s="31"/>
      <c r="T85" s="31"/>
      <c r="U85" s="31"/>
    </row>
    <row r="86" spans="3:21" s="8" customFormat="1" x14ac:dyDescent="0.2">
      <c r="C86"/>
      <c r="D86"/>
      <c r="E86"/>
      <c r="F86"/>
      <c r="G86"/>
      <c r="H86"/>
      <c r="I86"/>
      <c r="J86"/>
      <c r="K86"/>
      <c r="L86"/>
      <c r="M86"/>
      <c r="N86"/>
      <c r="O86"/>
      <c r="P86" s="31"/>
      <c r="Q86" s="31"/>
      <c r="R86" s="31"/>
      <c r="S86" s="31"/>
      <c r="T86" s="31"/>
      <c r="U86" s="31"/>
    </row>
    <row r="87" spans="3:21" s="8" customFormat="1" x14ac:dyDescent="0.2">
      <c r="C87"/>
      <c r="D87"/>
      <c r="E87"/>
      <c r="F87"/>
      <c r="G87"/>
      <c r="H87"/>
      <c r="I87"/>
      <c r="J87"/>
      <c r="K87"/>
      <c r="L87"/>
      <c r="M87"/>
      <c r="N87"/>
      <c r="O87"/>
      <c r="P87" s="31"/>
      <c r="Q87" s="31"/>
      <c r="R87" s="31"/>
      <c r="S87" s="31"/>
      <c r="T87" s="31"/>
      <c r="U87" s="31"/>
    </row>
    <row r="88" spans="3:21" s="8" customFormat="1" x14ac:dyDescent="0.2">
      <c r="C88"/>
      <c r="D88"/>
      <c r="E88"/>
      <c r="F88"/>
      <c r="G88"/>
      <c r="H88"/>
      <c r="I88"/>
      <c r="J88"/>
      <c r="K88"/>
      <c r="L88"/>
      <c r="M88"/>
      <c r="N88"/>
      <c r="O88"/>
      <c r="P88" s="31"/>
      <c r="Q88" s="31"/>
      <c r="R88" s="31"/>
      <c r="S88" s="31"/>
      <c r="T88" s="31"/>
      <c r="U88" s="31"/>
    </row>
    <row r="89" spans="3:21" s="8" customFormat="1" x14ac:dyDescent="0.2">
      <c r="C89"/>
      <c r="D89"/>
      <c r="E89"/>
      <c r="F89"/>
      <c r="G89"/>
      <c r="H89"/>
      <c r="I89"/>
      <c r="J89"/>
      <c r="K89"/>
      <c r="L89"/>
      <c r="M89"/>
      <c r="N89"/>
      <c r="O89"/>
      <c r="P89" s="31"/>
      <c r="Q89" s="31"/>
      <c r="R89" s="31"/>
      <c r="S89" s="31"/>
      <c r="T89" s="31"/>
      <c r="U89" s="31"/>
    </row>
    <row r="90" spans="3:21" s="8" customFormat="1" x14ac:dyDescent="0.2">
      <c r="C90"/>
      <c r="D90"/>
      <c r="E90"/>
      <c r="F90"/>
      <c r="G90"/>
      <c r="H90"/>
      <c r="I90"/>
      <c r="J90"/>
      <c r="K90"/>
      <c r="L90"/>
      <c r="M90"/>
      <c r="N90"/>
      <c r="O90"/>
      <c r="P90" s="31"/>
      <c r="Q90" s="31"/>
      <c r="R90" s="31"/>
      <c r="S90" s="31"/>
      <c r="T90" s="31"/>
      <c r="U90" s="31"/>
    </row>
    <row r="91" spans="3:21" s="8" customFormat="1" x14ac:dyDescent="0.2">
      <c r="C91"/>
      <c r="D91"/>
      <c r="E91"/>
      <c r="F91"/>
      <c r="G91"/>
      <c r="H91"/>
      <c r="I91"/>
      <c r="J91"/>
      <c r="K91"/>
      <c r="L91"/>
      <c r="M91"/>
      <c r="N91"/>
      <c r="O91"/>
      <c r="P91" s="31"/>
      <c r="Q91" s="31"/>
      <c r="R91" s="31"/>
      <c r="S91" s="31"/>
      <c r="T91" s="31"/>
      <c r="U91" s="31"/>
    </row>
    <row r="92" spans="3:21" s="8" customFormat="1" x14ac:dyDescent="0.2">
      <c r="C92"/>
      <c r="D92"/>
      <c r="E92"/>
      <c r="F92"/>
      <c r="G92"/>
      <c r="H92"/>
      <c r="I92"/>
      <c r="J92"/>
      <c r="K92"/>
      <c r="L92"/>
      <c r="M92"/>
      <c r="N92"/>
      <c r="O92"/>
      <c r="P92" s="31"/>
      <c r="Q92" s="31"/>
      <c r="R92" s="31"/>
      <c r="S92" s="31"/>
      <c r="T92" s="31"/>
      <c r="U92" s="31"/>
    </row>
    <row r="93" spans="3:21" s="8" customFormat="1" x14ac:dyDescent="0.2">
      <c r="C93"/>
      <c r="D93"/>
      <c r="E93"/>
      <c r="F93"/>
      <c r="G93"/>
      <c r="H93"/>
      <c r="I93"/>
      <c r="J93"/>
      <c r="K93"/>
      <c r="L93"/>
      <c r="M93"/>
      <c r="N93"/>
      <c r="O93"/>
      <c r="P93" s="31"/>
      <c r="Q93" s="31"/>
      <c r="R93" s="31"/>
      <c r="S93" s="31"/>
      <c r="T93" s="31"/>
      <c r="U93" s="31"/>
    </row>
    <row r="94" spans="3:21" s="8" customFormat="1" x14ac:dyDescent="0.2">
      <c r="C94"/>
      <c r="D94"/>
      <c r="E94"/>
      <c r="F94"/>
      <c r="G94"/>
      <c r="H94"/>
      <c r="I94"/>
      <c r="J94"/>
      <c r="K94"/>
      <c r="L94"/>
      <c r="M94"/>
      <c r="N94"/>
      <c r="O94"/>
      <c r="P94" s="31"/>
      <c r="Q94" s="31"/>
      <c r="R94" s="31"/>
      <c r="S94" s="31"/>
      <c r="T94" s="31"/>
      <c r="U94" s="31"/>
    </row>
    <row r="95" spans="3:21" s="8" customFormat="1" x14ac:dyDescent="0.2">
      <c r="C95"/>
      <c r="D95"/>
      <c r="E95"/>
      <c r="F95"/>
      <c r="G95"/>
      <c r="H95"/>
      <c r="I95"/>
      <c r="J95"/>
      <c r="K95"/>
      <c r="L95"/>
      <c r="M95"/>
      <c r="N95"/>
      <c r="O95"/>
      <c r="P95" s="31"/>
      <c r="Q95" s="31"/>
      <c r="R95" s="31"/>
      <c r="S95" s="31"/>
      <c r="T95" s="31"/>
      <c r="U95" s="31"/>
    </row>
    <row r="96" spans="3:21" s="8" customFormat="1" x14ac:dyDescent="0.2">
      <c r="C96"/>
      <c r="D96"/>
      <c r="E96"/>
      <c r="F96"/>
      <c r="G96"/>
      <c r="H96"/>
      <c r="I96"/>
      <c r="J96"/>
      <c r="K96"/>
      <c r="L96"/>
      <c r="M96"/>
      <c r="N96"/>
      <c r="O96"/>
      <c r="P96" s="31"/>
      <c r="Q96" s="31"/>
      <c r="R96" s="31"/>
      <c r="S96" s="31"/>
      <c r="T96" s="31"/>
      <c r="U96" s="31"/>
    </row>
    <row r="97" spans="3:21" s="8" customFormat="1" x14ac:dyDescent="0.2">
      <c r="C97"/>
      <c r="D97"/>
      <c r="E97"/>
      <c r="F97"/>
      <c r="G97"/>
      <c r="H97"/>
      <c r="I97"/>
      <c r="J97"/>
      <c r="K97"/>
      <c r="L97"/>
      <c r="M97"/>
      <c r="N97"/>
      <c r="O97"/>
      <c r="P97" s="31"/>
      <c r="Q97" s="31"/>
      <c r="R97" s="31"/>
      <c r="S97" s="31"/>
      <c r="T97" s="31"/>
      <c r="U97" s="31"/>
    </row>
    <row r="98" spans="3:21" s="8" customFormat="1" x14ac:dyDescent="0.2">
      <c r="C98"/>
      <c r="D98"/>
      <c r="E98"/>
      <c r="F98"/>
      <c r="G98"/>
      <c r="H98"/>
      <c r="I98"/>
      <c r="J98"/>
      <c r="K98"/>
      <c r="L98"/>
      <c r="M98"/>
      <c r="N98"/>
      <c r="O98"/>
      <c r="P98" s="31"/>
      <c r="Q98" s="31"/>
      <c r="R98" s="31"/>
      <c r="S98" s="31"/>
      <c r="T98" s="31"/>
      <c r="U98" s="31"/>
    </row>
    <row r="99" spans="3:21" s="8" customFormat="1" x14ac:dyDescent="0.2">
      <c r="C99"/>
      <c r="D99"/>
      <c r="E99"/>
      <c r="F99"/>
      <c r="G99"/>
      <c r="H99"/>
      <c r="I99"/>
      <c r="J99"/>
      <c r="K99"/>
      <c r="L99"/>
      <c r="M99"/>
      <c r="N99"/>
      <c r="O99"/>
      <c r="P99" s="31"/>
      <c r="Q99" s="31"/>
      <c r="R99" s="31"/>
      <c r="S99" s="31"/>
      <c r="T99" s="31"/>
      <c r="U99" s="31"/>
    </row>
    <row r="100" spans="3:21" s="8" customFormat="1" x14ac:dyDescent="0.2">
      <c r="C100"/>
      <c r="D100"/>
      <c r="E100"/>
      <c r="F100"/>
      <c r="G100"/>
      <c r="H100"/>
      <c r="I100"/>
      <c r="J100"/>
      <c r="K100"/>
      <c r="L100"/>
      <c r="M100"/>
      <c r="N100"/>
      <c r="O100"/>
      <c r="P100" s="31"/>
      <c r="Q100" s="31"/>
      <c r="R100" s="31"/>
      <c r="S100" s="31"/>
      <c r="T100" s="31"/>
      <c r="U100" s="31"/>
    </row>
    <row r="101" spans="3:21" s="8" customFormat="1" x14ac:dyDescent="0.2">
      <c r="C101"/>
      <c r="D101"/>
      <c r="E101"/>
      <c r="F101"/>
      <c r="G101"/>
      <c r="H101"/>
      <c r="I101"/>
      <c r="J101"/>
      <c r="K101"/>
      <c r="L101"/>
      <c r="M101"/>
      <c r="N101"/>
      <c r="O101"/>
      <c r="P101" s="31"/>
      <c r="Q101" s="31"/>
      <c r="R101" s="31"/>
      <c r="S101" s="31"/>
      <c r="T101" s="31"/>
      <c r="U101" s="31"/>
    </row>
    <row r="102" spans="3:21" s="8" customFormat="1" x14ac:dyDescent="0.2">
      <c r="C102"/>
      <c r="D102"/>
      <c r="E102"/>
      <c r="F102"/>
      <c r="G102"/>
      <c r="H102"/>
      <c r="I102"/>
      <c r="J102"/>
      <c r="K102"/>
      <c r="L102"/>
      <c r="M102"/>
      <c r="N102"/>
      <c r="O102"/>
      <c r="P102" s="31"/>
      <c r="Q102" s="31"/>
      <c r="R102" s="31"/>
      <c r="S102" s="31"/>
      <c r="T102" s="31"/>
      <c r="U102" s="31"/>
    </row>
    <row r="103" spans="3:21" s="8" customFormat="1" x14ac:dyDescent="0.2">
      <c r="C103"/>
      <c r="D103"/>
      <c r="E103"/>
      <c r="F103"/>
      <c r="G103"/>
      <c r="H103"/>
      <c r="I103"/>
      <c r="J103"/>
      <c r="K103"/>
      <c r="L103"/>
      <c r="M103"/>
      <c r="N103"/>
      <c r="O103"/>
      <c r="P103" s="31"/>
      <c r="Q103" s="31"/>
      <c r="R103" s="31"/>
      <c r="S103" s="31"/>
      <c r="T103" s="31"/>
      <c r="U103" s="31"/>
    </row>
    <row r="104" spans="3:21" s="8" customFormat="1" x14ac:dyDescent="0.2">
      <c r="C104"/>
      <c r="D104"/>
      <c r="E104"/>
      <c r="F104"/>
      <c r="G104"/>
      <c r="H104"/>
      <c r="I104"/>
      <c r="J104"/>
      <c r="K104"/>
      <c r="L104"/>
      <c r="M104"/>
      <c r="N104"/>
      <c r="O104"/>
      <c r="P104" s="31"/>
      <c r="Q104" s="31"/>
      <c r="R104" s="31"/>
      <c r="S104" s="31"/>
      <c r="T104" s="31"/>
      <c r="U104" s="31"/>
    </row>
    <row r="105" spans="3:21" s="8" customFormat="1" x14ac:dyDescent="0.2">
      <c r="C105"/>
      <c r="D105"/>
      <c r="E105"/>
      <c r="F105"/>
      <c r="G105"/>
      <c r="H105"/>
      <c r="I105"/>
      <c r="J105"/>
      <c r="K105"/>
      <c r="L105"/>
      <c r="M105"/>
      <c r="N105"/>
      <c r="O105"/>
      <c r="P105" s="31"/>
      <c r="Q105" s="31"/>
      <c r="R105" s="31"/>
      <c r="S105" s="31"/>
      <c r="T105" s="31"/>
      <c r="U105" s="31"/>
    </row>
    <row r="106" spans="3:21" s="8" customFormat="1" x14ac:dyDescent="0.2">
      <c r="C106"/>
      <c r="D106"/>
      <c r="E106"/>
      <c r="F106"/>
      <c r="G106"/>
      <c r="H106"/>
      <c r="I106"/>
      <c r="J106"/>
      <c r="K106"/>
      <c r="L106"/>
      <c r="M106"/>
      <c r="N106"/>
      <c r="O106"/>
      <c r="P106" s="31"/>
      <c r="Q106" s="31"/>
      <c r="R106" s="31"/>
      <c r="S106" s="31"/>
      <c r="T106" s="31"/>
      <c r="U106" s="31"/>
    </row>
    <row r="107" spans="3:21" s="8" customFormat="1" x14ac:dyDescent="0.2">
      <c r="C107"/>
      <c r="D107"/>
      <c r="E107"/>
      <c r="F107"/>
      <c r="G107"/>
      <c r="H107"/>
      <c r="I107"/>
      <c r="J107"/>
      <c r="K107"/>
      <c r="L107"/>
      <c r="M107"/>
      <c r="N107"/>
      <c r="O107"/>
      <c r="P107" s="31"/>
      <c r="Q107" s="31"/>
      <c r="R107" s="31"/>
      <c r="S107" s="31"/>
      <c r="T107" s="31"/>
      <c r="U107" s="31"/>
    </row>
    <row r="108" spans="3:21" s="8" customFormat="1" x14ac:dyDescent="0.2">
      <c r="C108"/>
      <c r="D108"/>
      <c r="E108"/>
      <c r="F108"/>
      <c r="G108"/>
      <c r="H108"/>
      <c r="I108"/>
      <c r="J108"/>
      <c r="K108"/>
      <c r="L108"/>
      <c r="M108"/>
      <c r="N108"/>
      <c r="O108"/>
      <c r="P108" s="31"/>
      <c r="Q108" s="31"/>
      <c r="R108" s="31"/>
      <c r="S108" s="31"/>
      <c r="T108" s="31"/>
      <c r="U108" s="31"/>
    </row>
    <row r="109" spans="3:21" s="8" customFormat="1" x14ac:dyDescent="0.2">
      <c r="C109"/>
      <c r="D109"/>
      <c r="E109"/>
      <c r="F109"/>
      <c r="G109"/>
      <c r="H109"/>
      <c r="I109"/>
      <c r="J109"/>
      <c r="K109"/>
      <c r="L109"/>
      <c r="M109"/>
      <c r="N109"/>
      <c r="O109"/>
      <c r="P109" s="31"/>
      <c r="Q109" s="31"/>
      <c r="R109" s="31"/>
      <c r="S109" s="31"/>
      <c r="T109" s="31"/>
      <c r="U109" s="31"/>
    </row>
    <row r="110" spans="3:21" s="8" customFormat="1" x14ac:dyDescent="0.2">
      <c r="C110"/>
      <c r="D110"/>
      <c r="E110"/>
      <c r="F110"/>
      <c r="G110"/>
      <c r="H110"/>
      <c r="I110"/>
      <c r="J110"/>
      <c r="K110"/>
      <c r="L110"/>
      <c r="M110"/>
      <c r="N110"/>
      <c r="O110"/>
      <c r="P110" s="31"/>
      <c r="Q110" s="31"/>
      <c r="R110" s="31"/>
      <c r="S110" s="31"/>
      <c r="T110" s="31"/>
      <c r="U110" s="31"/>
    </row>
    <row r="111" spans="3:21" s="8" customFormat="1" x14ac:dyDescent="0.2">
      <c r="C111"/>
      <c r="D111"/>
      <c r="E111"/>
      <c r="F111"/>
      <c r="G111"/>
      <c r="H111"/>
      <c r="I111"/>
      <c r="J111"/>
      <c r="K111"/>
      <c r="L111"/>
      <c r="M111"/>
      <c r="N111"/>
      <c r="O111"/>
      <c r="P111" s="31"/>
      <c r="Q111" s="31"/>
      <c r="R111" s="31"/>
      <c r="S111" s="31"/>
      <c r="T111" s="31"/>
      <c r="U111" s="31"/>
    </row>
    <row r="112" spans="3:21" ht="13.5" thickBot="1" x14ac:dyDescent="0.25">
      <c r="C112" s="69"/>
      <c r="D112" s="70"/>
      <c r="E112" s="70"/>
      <c r="F112" s="70"/>
      <c r="G112" s="70"/>
      <c r="H112" s="70"/>
      <c r="I112" s="70"/>
      <c r="J112" s="70"/>
      <c r="K112" s="70"/>
      <c r="L112" s="70"/>
      <c r="M112" s="70"/>
      <c r="N112" s="70"/>
      <c r="O112" s="71"/>
      <c r="P112" s="33"/>
    </row>
    <row r="113" spans="3:16" ht="21.75" thickTop="1" thickBot="1" x14ac:dyDescent="0.25">
      <c r="C113" s="72"/>
      <c r="D113" s="60" t="s">
        <v>59</v>
      </c>
      <c r="E113" s="10"/>
      <c r="F113" s="10"/>
      <c r="G113" s="10"/>
      <c r="H113" s="10"/>
      <c r="I113" s="10"/>
      <c r="J113" s="10"/>
      <c r="K113" s="10"/>
      <c r="L113" s="10"/>
      <c r="M113" s="10"/>
      <c r="N113" s="10"/>
      <c r="O113" s="15"/>
      <c r="P113" s="33"/>
    </row>
    <row r="114" spans="3:16" ht="9.9499999999999993" customHeight="1" thickTop="1" x14ac:dyDescent="0.2">
      <c r="C114" s="72"/>
      <c r="D114" s="10"/>
      <c r="E114" s="10"/>
      <c r="F114" s="10"/>
      <c r="G114" s="10"/>
      <c r="H114" s="10"/>
      <c r="I114" s="10"/>
      <c r="J114" s="10"/>
      <c r="K114" s="10"/>
      <c r="L114" s="10"/>
      <c r="M114" s="10"/>
      <c r="N114" s="10"/>
      <c r="O114" s="15"/>
      <c r="P114" s="33"/>
    </row>
    <row r="115" spans="3:16" ht="14.25" x14ac:dyDescent="0.2">
      <c r="C115" s="73"/>
      <c r="D115" s="62" t="s">
        <v>183</v>
      </c>
      <c r="E115" s="61"/>
      <c r="F115" s="61"/>
      <c r="G115" s="61"/>
      <c r="H115" s="61"/>
      <c r="I115" s="61"/>
      <c r="J115" s="61"/>
      <c r="K115" s="61"/>
      <c r="L115" s="61"/>
      <c r="M115" s="61"/>
      <c r="N115" s="61"/>
      <c r="O115" s="74"/>
      <c r="P115" s="33"/>
    </row>
    <row r="116" spans="3:16" x14ac:dyDescent="0.2">
      <c r="C116" s="73"/>
      <c r="D116" s="64" t="s">
        <v>101</v>
      </c>
      <c r="E116" s="61"/>
      <c r="F116" s="61"/>
      <c r="G116" s="61"/>
      <c r="H116" s="61"/>
      <c r="I116" s="61"/>
      <c r="J116" s="61"/>
      <c r="K116" s="61"/>
      <c r="L116" s="61"/>
      <c r="M116" s="61"/>
      <c r="N116" s="61"/>
      <c r="O116" s="74"/>
      <c r="P116" s="33"/>
    </row>
    <row r="117" spans="3:16" ht="5.0999999999999996" customHeight="1" x14ac:dyDescent="0.2">
      <c r="C117" s="73"/>
      <c r="D117" s="63"/>
      <c r="E117" s="61"/>
      <c r="F117" s="61"/>
      <c r="G117" s="61"/>
      <c r="H117" s="61"/>
      <c r="I117" s="61"/>
      <c r="J117" s="61"/>
      <c r="K117" s="61"/>
      <c r="L117" s="61"/>
      <c r="M117" s="61"/>
      <c r="N117" s="61"/>
      <c r="O117" s="74"/>
      <c r="P117" s="33"/>
    </row>
    <row r="118" spans="3:16" ht="20.100000000000001" customHeight="1" x14ac:dyDescent="0.2">
      <c r="C118" s="73"/>
      <c r="D118" s="63" t="s">
        <v>151</v>
      </c>
      <c r="E118" s="61"/>
      <c r="F118" s="61"/>
      <c r="G118" s="61"/>
      <c r="H118" s="61"/>
      <c r="I118" s="61"/>
      <c r="J118" s="61"/>
      <c r="K118" s="61"/>
      <c r="L118" s="61"/>
      <c r="M118" s="61"/>
      <c r="N118" s="61"/>
      <c r="O118" s="74"/>
      <c r="P118" s="33"/>
    </row>
    <row r="119" spans="3:16" ht="15.95" customHeight="1" x14ac:dyDescent="0.2">
      <c r="C119" s="73"/>
      <c r="D119" s="315" t="s">
        <v>108</v>
      </c>
      <c r="E119" s="315"/>
      <c r="F119" s="61"/>
      <c r="G119" s="66" t="s">
        <v>102</v>
      </c>
      <c r="H119" s="61"/>
      <c r="I119" s="61"/>
      <c r="J119" s="61"/>
      <c r="K119" s="61"/>
      <c r="L119" s="61"/>
      <c r="M119" s="61"/>
      <c r="N119" s="61"/>
      <c r="O119" s="74"/>
      <c r="P119" s="33"/>
    </row>
    <row r="120" spans="3:16" x14ac:dyDescent="0.2">
      <c r="C120" s="73"/>
      <c r="D120" s="336" t="s">
        <v>107</v>
      </c>
      <c r="E120" s="336"/>
      <c r="F120" s="61"/>
      <c r="G120" s="66" t="s">
        <v>103</v>
      </c>
      <c r="H120" s="66"/>
      <c r="I120" s="61"/>
      <c r="J120" s="61"/>
      <c r="K120" s="61"/>
      <c r="L120" s="61"/>
      <c r="M120" s="61"/>
      <c r="N120" s="61"/>
      <c r="O120" s="74"/>
      <c r="P120" s="33"/>
    </row>
    <row r="121" spans="3:16" x14ac:dyDescent="0.2">
      <c r="C121" s="73"/>
      <c r="D121" s="315" t="s">
        <v>104</v>
      </c>
      <c r="E121" s="315"/>
      <c r="F121" s="61"/>
      <c r="G121" s="66" t="s">
        <v>105</v>
      </c>
      <c r="H121" s="66"/>
      <c r="I121" s="61"/>
      <c r="J121" s="61"/>
      <c r="K121" s="61"/>
      <c r="L121" s="61"/>
      <c r="M121" s="61"/>
      <c r="N121" s="61"/>
      <c r="O121" s="74"/>
      <c r="P121" s="33"/>
    </row>
    <row r="122" spans="3:16" ht="16.5" customHeight="1" x14ac:dyDescent="0.2">
      <c r="C122" s="73"/>
      <c r="D122" s="118" t="s">
        <v>106</v>
      </c>
      <c r="E122" s="118"/>
      <c r="F122" s="61"/>
      <c r="G122" s="61"/>
      <c r="H122" s="66"/>
      <c r="I122" s="61"/>
      <c r="J122" s="61"/>
      <c r="K122" s="61"/>
      <c r="L122" s="61"/>
      <c r="M122" s="61"/>
      <c r="N122" s="61"/>
      <c r="O122" s="74"/>
      <c r="P122" s="33"/>
    </row>
    <row r="123" spans="3:16" x14ac:dyDescent="0.2">
      <c r="C123" s="73"/>
      <c r="D123" s="118" t="s">
        <v>184</v>
      </c>
      <c r="E123" s="118"/>
      <c r="F123" s="61"/>
      <c r="G123" s="61"/>
      <c r="H123" s="66"/>
      <c r="I123" s="61"/>
      <c r="J123" s="61"/>
      <c r="K123" s="61"/>
      <c r="L123" s="61"/>
      <c r="M123" s="61"/>
      <c r="N123" s="61"/>
      <c r="O123" s="74"/>
      <c r="P123" s="33"/>
    </row>
    <row r="124" spans="3:16" ht="15.75" customHeight="1" x14ac:dyDescent="0.2">
      <c r="C124" s="75"/>
      <c r="D124" s="67" t="s">
        <v>185</v>
      </c>
      <c r="E124" s="65"/>
      <c r="F124" s="10"/>
      <c r="G124" s="10"/>
      <c r="H124" s="66"/>
      <c r="I124" s="10"/>
      <c r="J124" s="10"/>
      <c r="K124" s="10"/>
      <c r="L124" s="10"/>
      <c r="M124" s="10"/>
      <c r="N124" s="10"/>
      <c r="O124" s="76"/>
      <c r="P124" s="33"/>
    </row>
    <row r="125" spans="3:16" x14ac:dyDescent="0.2">
      <c r="C125" s="75"/>
      <c r="D125" s="64" t="s">
        <v>182</v>
      </c>
      <c r="E125" s="10"/>
      <c r="F125" s="10"/>
      <c r="G125" s="10"/>
      <c r="H125" s="10"/>
      <c r="I125" s="10"/>
      <c r="J125" s="10"/>
      <c r="K125" s="10"/>
      <c r="L125" s="10"/>
      <c r="M125" s="10"/>
      <c r="N125" s="10"/>
      <c r="O125" s="76"/>
    </row>
    <row r="126" spans="3:16" x14ac:dyDescent="0.2">
      <c r="C126" s="75"/>
      <c r="D126" s="118"/>
      <c r="E126" s="10"/>
      <c r="F126" s="10"/>
      <c r="G126" s="10"/>
      <c r="H126" s="10"/>
      <c r="I126" s="10"/>
      <c r="J126" s="10"/>
      <c r="K126" s="10"/>
      <c r="L126" s="10"/>
      <c r="M126" s="10"/>
      <c r="N126" s="10"/>
      <c r="O126" s="76"/>
    </row>
    <row r="127" spans="3:16" x14ac:dyDescent="0.2">
      <c r="C127" s="75"/>
      <c r="D127" s="118"/>
      <c r="E127" s="10"/>
      <c r="F127" s="10"/>
      <c r="G127" s="10"/>
      <c r="H127" s="10"/>
      <c r="I127" s="10"/>
      <c r="J127" s="10"/>
      <c r="K127" s="10"/>
      <c r="L127" s="10"/>
      <c r="M127" s="10"/>
      <c r="N127" s="10"/>
      <c r="O127" s="76"/>
    </row>
    <row r="128" spans="3:16" x14ac:dyDescent="0.2">
      <c r="C128" s="77"/>
      <c r="D128" s="78"/>
      <c r="E128" s="78"/>
      <c r="F128" s="78"/>
      <c r="G128" s="78"/>
      <c r="H128" s="78"/>
      <c r="I128" s="78"/>
      <c r="J128" s="78"/>
      <c r="K128" s="78"/>
      <c r="L128" s="78"/>
      <c r="M128" s="78"/>
      <c r="N128" s="78"/>
      <c r="O128" s="79"/>
    </row>
    <row r="129" spans="3:15" ht="13.5" thickBot="1" x14ac:dyDescent="0.25">
      <c r="C129" s="69"/>
      <c r="D129" s="83"/>
      <c r="E129" s="83"/>
      <c r="F129" s="83"/>
      <c r="G129" s="83"/>
      <c r="H129" s="83"/>
      <c r="I129" s="83"/>
      <c r="J129" s="83"/>
      <c r="K129" s="83"/>
      <c r="L129" s="83"/>
      <c r="M129" s="83"/>
      <c r="N129" s="83"/>
      <c r="O129" s="71"/>
    </row>
    <row r="130" spans="3:15" ht="21.75" thickTop="1" thickBot="1" x14ac:dyDescent="0.25">
      <c r="C130" s="72"/>
      <c r="D130" s="60" t="s">
        <v>81</v>
      </c>
      <c r="E130" s="10"/>
      <c r="F130" s="10"/>
      <c r="G130" s="10"/>
      <c r="H130" s="10"/>
      <c r="I130" s="10"/>
      <c r="J130" s="10"/>
      <c r="K130" s="10"/>
      <c r="L130" s="10"/>
      <c r="M130" s="10"/>
      <c r="N130" s="10"/>
      <c r="O130" s="15"/>
    </row>
    <row r="131" spans="3:15" ht="13.5" thickTop="1" x14ac:dyDescent="0.2">
      <c r="C131" s="72"/>
      <c r="D131" s="10"/>
      <c r="E131" s="10"/>
      <c r="F131" s="10"/>
      <c r="G131" s="10"/>
      <c r="H131" s="10"/>
      <c r="I131" s="10"/>
      <c r="J131" s="10"/>
      <c r="K131" s="10"/>
      <c r="L131" s="10"/>
      <c r="M131" s="10"/>
      <c r="N131" s="10"/>
      <c r="O131" s="15"/>
    </row>
    <row r="132" spans="3:15" x14ac:dyDescent="0.2">
      <c r="C132" s="72"/>
      <c r="D132" s="10"/>
      <c r="E132" s="10"/>
      <c r="F132" s="10"/>
      <c r="G132" s="10"/>
      <c r="H132" s="10"/>
      <c r="I132" s="10"/>
      <c r="J132" s="10"/>
      <c r="K132" s="10"/>
      <c r="L132" s="10"/>
      <c r="M132" s="10"/>
      <c r="N132" s="10"/>
      <c r="O132" s="15"/>
    </row>
    <row r="133" spans="3:15" x14ac:dyDescent="0.2">
      <c r="C133" s="72"/>
      <c r="D133" s="10"/>
      <c r="E133" s="10"/>
      <c r="F133" s="10"/>
      <c r="G133" s="10"/>
      <c r="H133" s="10"/>
      <c r="I133" s="10"/>
      <c r="J133" s="10"/>
      <c r="K133" s="10"/>
      <c r="L133" s="10"/>
      <c r="M133" s="10"/>
      <c r="N133" s="10"/>
      <c r="O133" s="15"/>
    </row>
    <row r="134" spans="3:15" x14ac:dyDescent="0.2">
      <c r="C134" s="72"/>
      <c r="D134" s="10"/>
      <c r="E134" s="10"/>
      <c r="F134" s="10"/>
      <c r="G134" s="10"/>
      <c r="H134" s="10"/>
      <c r="I134" s="10"/>
      <c r="J134" s="10"/>
      <c r="K134" s="10"/>
      <c r="L134" s="10"/>
      <c r="M134" s="10"/>
      <c r="N134" s="10"/>
      <c r="O134" s="15"/>
    </row>
    <row r="135" spans="3:15" ht="8.25" customHeight="1" x14ac:dyDescent="0.2">
      <c r="C135" s="72"/>
      <c r="D135" s="10"/>
      <c r="E135" s="10"/>
      <c r="F135" s="10"/>
      <c r="G135" s="10"/>
      <c r="H135" s="10"/>
      <c r="I135" s="10"/>
      <c r="J135" s="10"/>
      <c r="K135" s="10"/>
      <c r="L135" s="10"/>
      <c r="M135" s="10"/>
      <c r="N135" s="10"/>
      <c r="O135" s="15"/>
    </row>
    <row r="136" spans="3:15" ht="7.5" customHeight="1" x14ac:dyDescent="0.2">
      <c r="C136" s="72"/>
      <c r="D136" s="10"/>
      <c r="E136" s="10"/>
      <c r="F136" s="10"/>
      <c r="G136" s="10"/>
      <c r="H136" s="10"/>
      <c r="I136" s="10"/>
      <c r="J136" s="10"/>
      <c r="K136" s="10"/>
      <c r="L136" s="10"/>
      <c r="M136" s="10"/>
      <c r="N136" s="10"/>
      <c r="O136" s="15"/>
    </row>
    <row r="137" spans="3:15" ht="10.5" customHeight="1" x14ac:dyDescent="0.2">
      <c r="C137" s="72"/>
      <c r="D137" s="10"/>
      <c r="E137" s="10"/>
      <c r="F137" s="10"/>
      <c r="G137" s="10"/>
      <c r="H137" s="10"/>
      <c r="I137" s="10"/>
      <c r="J137" s="10"/>
      <c r="K137" s="10"/>
      <c r="L137" s="10"/>
      <c r="M137" s="10"/>
      <c r="N137" s="10"/>
      <c r="O137" s="15"/>
    </row>
    <row r="138" spans="3:15" x14ac:dyDescent="0.2">
      <c r="C138" s="72"/>
      <c r="D138" s="10"/>
      <c r="E138" s="10"/>
      <c r="F138" s="10"/>
      <c r="G138" s="10"/>
      <c r="H138" s="10"/>
      <c r="I138" s="10"/>
      <c r="J138" s="10"/>
      <c r="K138" s="10"/>
      <c r="L138" s="10"/>
      <c r="M138" s="10"/>
      <c r="N138" s="10"/>
      <c r="O138" s="15"/>
    </row>
    <row r="139" spans="3:15" ht="17.25" x14ac:dyDescent="0.3">
      <c r="C139" s="72"/>
      <c r="D139" s="304" t="s">
        <v>109</v>
      </c>
      <c r="E139" s="304"/>
      <c r="F139" s="304"/>
      <c r="G139" s="304"/>
      <c r="H139" s="304"/>
      <c r="I139" s="304"/>
      <c r="J139" s="304"/>
      <c r="K139" s="304"/>
      <c r="L139" s="304"/>
      <c r="M139" s="304"/>
      <c r="N139" s="304"/>
      <c r="O139" s="15"/>
    </row>
    <row r="140" spans="3:15" ht="17.25" x14ac:dyDescent="0.3">
      <c r="C140" s="72"/>
      <c r="D140" s="304" t="s">
        <v>110</v>
      </c>
      <c r="E140" s="304"/>
      <c r="F140" s="304"/>
      <c r="G140" s="304"/>
      <c r="H140" s="304"/>
      <c r="I140" s="304"/>
      <c r="J140" s="304"/>
      <c r="K140" s="304"/>
      <c r="L140" s="304"/>
      <c r="M140" s="304"/>
      <c r="N140" s="304"/>
      <c r="O140" s="15"/>
    </row>
    <row r="141" spans="3:15" x14ac:dyDescent="0.2">
      <c r="C141" s="72"/>
      <c r="D141" s="10"/>
      <c r="E141" s="10"/>
      <c r="F141" s="10"/>
      <c r="G141" s="10"/>
      <c r="H141" s="10"/>
      <c r="I141" s="10"/>
      <c r="J141" s="10"/>
      <c r="K141" s="10"/>
      <c r="L141" s="10"/>
      <c r="M141" s="10"/>
      <c r="N141" s="10"/>
      <c r="O141" s="15"/>
    </row>
    <row r="142" spans="3:15" x14ac:dyDescent="0.2">
      <c r="C142" s="81"/>
      <c r="D142" s="78"/>
      <c r="E142" s="78"/>
      <c r="F142" s="78"/>
      <c r="G142" s="78"/>
      <c r="H142" s="78"/>
      <c r="I142" s="78"/>
      <c r="J142" s="78"/>
      <c r="K142" s="78"/>
      <c r="L142" s="78"/>
      <c r="M142" s="78"/>
      <c r="N142" s="78"/>
      <c r="O142" s="82"/>
    </row>
  </sheetData>
  <sheetProtection password="F2E4" sheet="1" objects="1" scenarios="1"/>
  <mergeCells count="11">
    <mergeCell ref="D120:E120"/>
    <mergeCell ref="D121:E121"/>
    <mergeCell ref="D139:N139"/>
    <mergeCell ref="D140:N140"/>
    <mergeCell ref="D4:E4"/>
    <mergeCell ref="D6:E6"/>
    <mergeCell ref="D21:E21"/>
    <mergeCell ref="D36:E36"/>
    <mergeCell ref="D51:E51"/>
    <mergeCell ref="D63:E63"/>
    <mergeCell ref="D119:E119"/>
  </mergeCells>
  <conditionalFormatting sqref="G9:G18">
    <cfRule type="dataBar" priority="8">
      <dataBar>
        <cfvo type="min"/>
        <cfvo type="max"/>
        <color rgb="FFFFB628"/>
      </dataBar>
    </cfRule>
  </conditionalFormatting>
  <conditionalFormatting sqref="G24:G33">
    <cfRule type="dataBar" priority="7">
      <dataBar>
        <cfvo type="min"/>
        <cfvo type="max"/>
        <color rgb="FFFFB628"/>
      </dataBar>
    </cfRule>
  </conditionalFormatting>
  <conditionalFormatting sqref="G39:G48">
    <cfRule type="dataBar" priority="6">
      <dataBar>
        <cfvo type="min"/>
        <cfvo type="max"/>
        <color rgb="FFFFB628"/>
      </dataBar>
    </cfRule>
  </conditionalFormatting>
  <conditionalFormatting sqref="G53:G62">
    <cfRule type="dataBar" priority="4">
      <dataBar>
        <cfvo type="min"/>
        <cfvo type="max"/>
        <color theme="9" tint="-0.249977111117893"/>
      </dataBar>
    </cfRule>
  </conditionalFormatting>
  <conditionalFormatting sqref="G39:G48">
    <cfRule type="dataBar" priority="3">
      <dataBar>
        <cfvo type="min"/>
        <cfvo type="max"/>
        <color theme="2" tint="-0.499984740745262"/>
      </dataBar>
    </cfRule>
  </conditionalFormatting>
  <conditionalFormatting sqref="G24:G33">
    <cfRule type="dataBar" priority="2">
      <dataBar>
        <cfvo type="min"/>
        <cfvo type="max"/>
        <color theme="2" tint="-0.499984740745262"/>
      </dataBar>
    </cfRule>
  </conditionalFormatting>
  <conditionalFormatting sqref="G9:G18">
    <cfRule type="dataBar" priority="1">
      <dataBar>
        <cfvo type="min"/>
        <cfvo type="max"/>
        <color theme="2" tint="-0.499984740745262"/>
      </dataBar>
    </cfRule>
  </conditionalFormatting>
  <printOptions horizontalCentered="1" verticalCentered="1"/>
  <pageMargins left="0" right="0" top="0" bottom="0" header="0" footer="0"/>
  <pageSetup paperSize="9" scale="57" orientation="portrait" r:id="rId1"/>
  <ignoredErrors>
    <ignoredError sqref="H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ini</vt:lpstr>
      <vt:lpstr>SB</vt:lpstr>
      <vt:lpstr>Precio</vt:lpstr>
      <vt:lpstr>Producto</vt:lpstr>
      <vt:lpstr>Origen</vt:lpstr>
      <vt:lpstr>Dist</vt:lpstr>
      <vt:lpstr>Dist!Área_de_impresión</vt:lpstr>
      <vt:lpstr>ini!Área_de_impresión</vt:lpstr>
      <vt:lpstr>Origen!Área_de_impresión</vt:lpstr>
      <vt:lpstr>Precio!Área_de_impresión</vt:lpstr>
      <vt:lpstr>Producto!Área_de_impresión</vt:lpstr>
      <vt:lpstr>ARRIBACUATRO</vt:lpstr>
      <vt:lpstr>arribaDOS</vt:lpstr>
      <vt:lpstr>ARRIBATRES</vt:lpstr>
      <vt:lpstr>ARRIBAUNO</vt:lpstr>
      <vt:lpstr>buscarmes2</vt:lpstr>
      <vt:lpstr>INFOCUATRO</vt:lpstr>
      <vt:lpstr>INFODOS</vt:lpstr>
      <vt:lpstr>INFOTRES</vt:lpstr>
      <vt:lpstr>infouno</vt:lpstr>
      <vt:lpstr>LISTASINO</vt:lpstr>
      <vt:lpstr>month</vt:lpstr>
      <vt:lpstr>numes2</vt:lpstr>
      <vt:lpstr>PROMO4</vt:lpstr>
      <vt:lpstr>promouno</vt:lpstr>
      <vt:lpstr>RECOMENDADODOS</vt:lpstr>
      <vt:lpstr>RECOMENDADOSTRES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Ventas - Guía y plantillas PE176Gv54</dc:title>
  <dc:creator>EDITOR CONSULTING</dc:creator>
  <cp:lastModifiedBy/>
  <cp:lastPrinted>2011-05-27T15:30:16Z</cp:lastPrinted>
  <dcterms:created xsi:type="dcterms:W3CDTF">2007-10-12T15:08:44Z</dcterms:created>
  <dcterms:modified xsi:type="dcterms:W3CDTF">2013-11-01T19:30:53Z</dcterms:modified>
</cp:coreProperties>
</file>